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7"/>
  <fileSharing readOnlyRecommended="1"/>
  <workbookPr filterPrivacy="1" updateLinks="never" codeName="Questa_cartella_di_lavoro" defaultThemeVersion="124226"/>
  <xr:revisionPtr revIDLastSave="0" documentId="8_{92407FF9-FFC2-41FC-9A94-A7872064930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rontespizio" sheetId="21" r:id="rId1"/>
    <sheet name="Format_rendiconto_spese_1di2 " sheetId="16" r:id="rId2"/>
    <sheet name="Format_rendiconto_spese_2di2" sheetId="23" r:id="rId3"/>
    <sheet name="Istruzioni" sheetId="18" r:id="rId4"/>
    <sheet name="codici frontespizio" sheetId="3" r:id="rId5"/>
    <sheet name="Codici" sheetId="17" r:id="rId6"/>
    <sheet name="cod_front" sheetId="24" r:id="rId7"/>
  </sheets>
  <definedNames>
    <definedName name="_xlnm._FilterDatabase" localSheetId="1" hidden="1">'Format_rendiconto_spese_1di2 '!$A$4:$X$35</definedName>
    <definedName name="Acquisto_di_Beni">Codici!$C$2:$C$5</definedName>
    <definedName name="Acquisto_o_realizzazione_di_servizi">Codici!$B$2:$B$15</definedName>
    <definedName name="Anticipo">'codici frontespizio'!$J$2</definedName>
    <definedName name="_xlnm.Print_Area" localSheetId="1">'Format_rendiconto_spese_1di2 '!$A$7:$X$46</definedName>
    <definedName name="_xlnm.Print_Area" localSheetId="2">Format_rendiconto_spese_2di2!$A$1:$M$81</definedName>
    <definedName name="_xlnm.Print_Area" localSheetId="0">Frontespizio!$A$1:$H$57</definedName>
    <definedName name="capitale">Codici!$G$2:$G$4</definedName>
    <definedName name="Causale_Pagamento">'codici frontespizio'!$H$3:$H$4</definedName>
    <definedName name="Concessione_di_contributi_ad_altri_soggetti_diversi_da_unita_produttive">Codici!$F$2:$F$10</definedName>
    <definedName name="Concessione_di_incentivi_ad_unita_produttive">Codici!$E$2:$E$10</definedName>
    <definedName name="intervento">Codici!$A$2:$A$7</definedName>
    <definedName name="Pagamento_Intermedio">'codici frontespizio'!$I$2:$I$10</definedName>
    <definedName name="Realizzazione_di_lavori_pubblici">Codici!$D$2:$D$14</definedName>
    <definedName name="Saldo">'codici frontespizio'!$K$2</definedName>
    <definedName name="Sottoscrizione_iniziale_o_aumento_di_capitale_sociale_fondi_di_rischio_o_di_garanzia">Codici!$G$2:$G$4</definedName>
    <definedName name="_xlnm.Print_Titles" localSheetId="3">Istruzioni!$1:$1</definedName>
    <definedName name="unità">Codici!$E$2:$E$10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1" l="1"/>
  <c r="K17" i="23"/>
  <c r="K13" i="23"/>
  <c r="K16" i="23" s="1"/>
  <c r="J16" i="23"/>
  <c r="J59" i="23"/>
  <c r="K59" i="23" s="1"/>
  <c r="K52" i="23"/>
  <c r="K55" i="23"/>
  <c r="K44" i="23"/>
  <c r="K41" i="23"/>
  <c r="K40" i="23"/>
  <c r="K58" i="23"/>
  <c r="K36" i="23"/>
  <c r="K35" i="23"/>
  <c r="K32" i="23"/>
  <c r="K31" i="23"/>
  <c r="K30" i="23"/>
  <c r="K28" i="23"/>
  <c r="K25" i="23"/>
  <c r="K24" i="23" s="1"/>
  <c r="J54" i="23"/>
  <c r="K54" i="23" s="1"/>
  <c r="J33" i="23"/>
  <c r="K33" i="23" s="1"/>
  <c r="J27" i="23"/>
  <c r="J24" i="23"/>
  <c r="L12" i="23"/>
  <c r="C30" i="23"/>
  <c r="G59" i="23"/>
  <c r="G44" i="23"/>
  <c r="G58" i="23"/>
  <c r="G52" i="23"/>
  <c r="G41" i="23"/>
  <c r="U26" i="16"/>
  <c r="V26" i="16"/>
  <c r="U27" i="16"/>
  <c r="V27" i="16"/>
  <c r="U28" i="16"/>
  <c r="V28" i="16"/>
  <c r="U29" i="16"/>
  <c r="V29" i="16"/>
  <c r="U30" i="16"/>
  <c r="V30" i="16"/>
  <c r="U31" i="16"/>
  <c r="V31" i="16"/>
  <c r="J26" i="16"/>
  <c r="J27" i="16"/>
  <c r="J28" i="16"/>
  <c r="J29" i="16"/>
  <c r="J30" i="16"/>
  <c r="J31" i="16"/>
  <c r="U18" i="16"/>
  <c r="V18" i="16"/>
  <c r="U15" i="16"/>
  <c r="U16" i="16"/>
  <c r="U17" i="16"/>
  <c r="U19" i="16"/>
  <c r="U20" i="16"/>
  <c r="U21" i="16"/>
  <c r="U22" i="16"/>
  <c r="U23" i="16"/>
  <c r="U24" i="16"/>
  <c r="U25" i="16"/>
  <c r="U32" i="16"/>
  <c r="U33" i="16"/>
  <c r="U34" i="16"/>
  <c r="V15" i="16"/>
  <c r="V16" i="16"/>
  <c r="V17" i="16"/>
  <c r="V19" i="16"/>
  <c r="V20" i="16"/>
  <c r="V21" i="16"/>
  <c r="V22" i="16"/>
  <c r="V23" i="16"/>
  <c r="V24" i="16"/>
  <c r="V25" i="16"/>
  <c r="V32" i="16"/>
  <c r="V33" i="16"/>
  <c r="V34" i="16"/>
  <c r="V14" i="16"/>
  <c r="U14" i="16"/>
  <c r="V13" i="16"/>
  <c r="U13" i="16"/>
  <c r="V12" i="16"/>
  <c r="U12" i="16"/>
  <c r="V11" i="16"/>
  <c r="U11" i="16"/>
  <c r="V10" i="16"/>
  <c r="U10" i="16"/>
  <c r="J25" i="16"/>
  <c r="J32" i="16"/>
  <c r="J33" i="16"/>
  <c r="W9" i="16"/>
  <c r="H12" i="23"/>
  <c r="H55" i="23" s="1"/>
  <c r="G55" i="23"/>
  <c r="C55" i="23"/>
  <c r="F51" i="23"/>
  <c r="F50" i="23"/>
  <c r="F49" i="23"/>
  <c r="F48" i="23"/>
  <c r="G48" i="23" s="1"/>
  <c r="C49" i="23"/>
  <c r="C50" i="23"/>
  <c r="C51" i="23"/>
  <c r="C48" i="23"/>
  <c r="G40" i="23"/>
  <c r="C40" i="23"/>
  <c r="C36" i="23"/>
  <c r="G36" i="23"/>
  <c r="G35" i="23"/>
  <c r="C35" i="23"/>
  <c r="B33" i="23"/>
  <c r="G32" i="23"/>
  <c r="C32" i="23"/>
  <c r="G31" i="23"/>
  <c r="C31" i="23"/>
  <c r="G30" i="23"/>
  <c r="G28" i="23"/>
  <c r="C28" i="23"/>
  <c r="G25" i="23"/>
  <c r="C25" i="23"/>
  <c r="F16" i="23"/>
  <c r="G20" i="23"/>
  <c r="C20" i="23"/>
  <c r="G13" i="23"/>
  <c r="G16" i="23" s="1"/>
  <c r="C13" i="23"/>
  <c r="D12" i="23"/>
  <c r="D20" i="23" s="1"/>
  <c r="L32" i="23" l="1"/>
  <c r="H50" i="23"/>
  <c r="H49" i="23"/>
  <c r="L25" i="23"/>
  <c r="L24" i="23" s="1"/>
  <c r="L17" i="23"/>
  <c r="H51" i="23"/>
  <c r="H41" i="23"/>
  <c r="L13" i="23"/>
  <c r="L16" i="23" s="1"/>
  <c r="L20" i="23"/>
  <c r="K20" i="23"/>
  <c r="J48" i="23"/>
  <c r="L48" i="23" s="1"/>
  <c r="J49" i="23"/>
  <c r="K49" i="23" s="1"/>
  <c r="D55" i="23"/>
  <c r="J50" i="23"/>
  <c r="J51" i="23"/>
  <c r="K51" i="23" s="1"/>
  <c r="L51" i="23" s="1"/>
  <c r="L41" i="23"/>
  <c r="L55" i="23"/>
  <c r="L40" i="23"/>
  <c r="L35" i="23"/>
  <c r="L36" i="23"/>
  <c r="L28" i="23"/>
  <c r="L44" i="23"/>
  <c r="L52" i="23"/>
  <c r="L30" i="23"/>
  <c r="L58" i="23"/>
  <c r="L31" i="23"/>
  <c r="L54" i="23"/>
  <c r="L33" i="23"/>
  <c r="L59" i="23"/>
  <c r="H48" i="23"/>
  <c r="G51" i="23"/>
  <c r="G50" i="23"/>
  <c r="D48" i="23"/>
  <c r="G49" i="23"/>
  <c r="H52" i="23"/>
  <c r="D51" i="23"/>
  <c r="H28" i="23"/>
  <c r="D50" i="23"/>
  <c r="D49" i="23"/>
  <c r="H58" i="23"/>
  <c r="H44" i="23"/>
  <c r="W31" i="16"/>
  <c r="W29" i="16"/>
  <c r="W27" i="16"/>
  <c r="W25" i="16"/>
  <c r="W30" i="16"/>
  <c r="W28" i="16"/>
  <c r="W26" i="16"/>
  <c r="W13" i="16"/>
  <c r="W33" i="16"/>
  <c r="V35" i="16"/>
  <c r="U35" i="16"/>
  <c r="W32" i="16"/>
  <c r="W18" i="16"/>
  <c r="D32" i="23"/>
  <c r="D40" i="23"/>
  <c r="H40" i="23"/>
  <c r="H36" i="23"/>
  <c r="D36" i="23"/>
  <c r="H32" i="23"/>
  <c r="D35" i="23"/>
  <c r="H35" i="23"/>
  <c r="H20" i="23"/>
  <c r="H13" i="23"/>
  <c r="H16" i="23" s="1"/>
  <c r="H59" i="23" s="1"/>
  <c r="D30" i="23"/>
  <c r="D31" i="23"/>
  <c r="H30" i="23"/>
  <c r="H31" i="23"/>
  <c r="D28" i="23"/>
  <c r="D25" i="23"/>
  <c r="D13" i="23"/>
  <c r="H25" i="23"/>
  <c r="L50" i="23" l="1"/>
  <c r="K50" i="23"/>
  <c r="J37" i="23"/>
  <c r="J60" i="23" s="1"/>
  <c r="K48" i="23"/>
  <c r="L49" i="23"/>
  <c r="J12" i="16"/>
  <c r="J10" i="16"/>
  <c r="J11" i="16"/>
  <c r="J14" i="16"/>
  <c r="J15" i="16"/>
  <c r="J16" i="16"/>
  <c r="J17" i="16"/>
  <c r="J19" i="16"/>
  <c r="J20" i="16"/>
  <c r="J21" i="16"/>
  <c r="J22" i="16"/>
  <c r="J24" i="16"/>
  <c r="J34" i="16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L62" i="23"/>
  <c r="K62" i="23"/>
  <c r="J62" i="23"/>
  <c r="L27" i="23"/>
  <c r="K27" i="23"/>
  <c r="L18" i="23"/>
  <c r="L21" i="23" s="1"/>
  <c r="K18" i="23"/>
  <c r="K21" i="23" s="1"/>
  <c r="J18" i="23"/>
  <c r="J21" i="23" s="1"/>
  <c r="W34" i="16"/>
  <c r="W24" i="16"/>
  <c r="W23" i="16"/>
  <c r="W22" i="16"/>
  <c r="W21" i="16"/>
  <c r="W20" i="16"/>
  <c r="W19" i="16"/>
  <c r="W17" i="16"/>
  <c r="W16" i="16"/>
  <c r="W15" i="16"/>
  <c r="W14" i="16"/>
  <c r="W12" i="16"/>
  <c r="W11" i="16"/>
  <c r="W10" i="16"/>
  <c r="H27" i="23"/>
  <c r="G27" i="23"/>
  <c r="F27" i="23"/>
  <c r="D27" i="23"/>
  <c r="C27" i="23"/>
  <c r="B27" i="23"/>
  <c r="K37" i="23" l="1"/>
  <c r="K60" i="23" s="1"/>
  <c r="L37" i="23"/>
  <c r="L60" i="23" s="1"/>
  <c r="J73" i="23"/>
  <c r="J75" i="23" l="1"/>
  <c r="L73" i="23"/>
  <c r="L75" i="23" s="1"/>
  <c r="K73" i="23"/>
  <c r="K75" i="23" s="1"/>
  <c r="G62" i="23"/>
  <c r="H62" i="23"/>
  <c r="F62" i="23"/>
  <c r="C62" i="23"/>
  <c r="D62" i="23"/>
  <c r="B62" i="23"/>
  <c r="G54" i="23"/>
  <c r="H54" i="23"/>
  <c r="F54" i="23"/>
  <c r="C54" i="23"/>
  <c r="D54" i="23"/>
  <c r="B54" i="23"/>
  <c r="G37" i="23"/>
  <c r="H37" i="23"/>
  <c r="F37" i="23"/>
  <c r="C37" i="23"/>
  <c r="D37" i="23"/>
  <c r="B37" i="23"/>
  <c r="G33" i="23"/>
  <c r="H33" i="23"/>
  <c r="F33" i="23"/>
  <c r="C33" i="23"/>
  <c r="D33" i="23"/>
  <c r="G24" i="23"/>
  <c r="H24" i="23"/>
  <c r="F24" i="23"/>
  <c r="C24" i="23"/>
  <c r="D24" i="23"/>
  <c r="B24" i="23"/>
  <c r="F60" i="23" l="1"/>
  <c r="H60" i="23"/>
  <c r="H73" i="23" s="1"/>
  <c r="G60" i="23"/>
  <c r="G73" i="23" s="1"/>
  <c r="B60" i="23"/>
  <c r="B73" i="23" s="1"/>
  <c r="D60" i="23"/>
  <c r="D73" i="23" s="1"/>
  <c r="C60" i="23"/>
  <c r="C73" i="23" s="1"/>
  <c r="G18" i="23"/>
  <c r="G21" i="23" s="1"/>
  <c r="H18" i="23"/>
  <c r="H21" i="23" s="1"/>
  <c r="F18" i="23"/>
  <c r="F21" i="23" s="1"/>
  <c r="C18" i="23"/>
  <c r="C21" i="23" s="1"/>
  <c r="D18" i="23"/>
  <c r="D21" i="23" s="1"/>
  <c r="B18" i="23"/>
  <c r="B21" i="23" s="1"/>
  <c r="F73" i="23" l="1"/>
  <c r="F75" i="23" s="1"/>
  <c r="H75" i="23"/>
  <c r="B75" i="23"/>
  <c r="D75" i="23"/>
  <c r="C75" i="23"/>
  <c r="G75" i="23"/>
  <c r="M35" i="16"/>
  <c r="J35" i="16" l="1"/>
  <c r="H35" i="16"/>
  <c r="R35" i="16"/>
  <c r="W35" i="16"/>
  <c r="H5" i="16" l="1"/>
  <c r="I35" i="16"/>
</calcChain>
</file>

<file path=xl/sharedStrings.xml><?xml version="1.0" encoding="utf-8"?>
<sst xmlns="http://schemas.openxmlformats.org/spreadsheetml/2006/main" count="898" uniqueCount="429">
  <si>
    <t>Ato 1 – Verbano Cusio Ossola e Pianura Novarese</t>
  </si>
  <si>
    <t xml:space="preserve">PIANO SVILUPPO E COESIONE (PSC) </t>
  </si>
  <si>
    <t>RENDICONTO DELLE SPESE</t>
  </si>
  <si>
    <t>Anagrafica Strumento</t>
  </si>
  <si>
    <t xml:space="preserve">Piano Sviluppo e Coesione (PSC) </t>
  </si>
  <si>
    <t>Settore di Intervento</t>
  </si>
  <si>
    <t>05.02 - RISORSE IDRICHE</t>
  </si>
  <si>
    <t>Strumento programmatico di riferimento</t>
  </si>
  <si>
    <t>Ex Interventi POA</t>
  </si>
  <si>
    <t>Area Tematica</t>
  </si>
  <si>
    <t>05 - AMBIENTE E RISORSE NATURALI</t>
  </si>
  <si>
    <t>Strumento di programmazione</t>
  </si>
  <si>
    <t>Accordo di Programma</t>
  </si>
  <si>
    <t>Accordo di Programma "per la realizzazione di interventi di miglioramento del Servizio Idrico Integrato", sottoscritto in data 31/12/2019</t>
  </si>
  <si>
    <t>Anagrafica Intervento</t>
  </si>
  <si>
    <t>Titolo Intervento</t>
  </si>
  <si>
    <t>Adeguamento del depuratore di Gravellona Toce a direttive comunitarie</t>
  </si>
  <si>
    <t xml:space="preserve">Codice Sistema Informativo  </t>
  </si>
  <si>
    <t>53_1-FD-1</t>
  </si>
  <si>
    <t>Modalità di Attuazione</t>
  </si>
  <si>
    <t>Operazione a Regia</t>
  </si>
  <si>
    <t>Beneficiario</t>
  </si>
  <si>
    <t>Attuatore</t>
  </si>
  <si>
    <t>Acqua Novara.VCO S.p.A</t>
  </si>
  <si>
    <t>Tipologia Intervento</t>
  </si>
  <si>
    <t>Realizzazione_di_lavori_pubblici</t>
  </si>
  <si>
    <t>CUP</t>
  </si>
  <si>
    <t>D49E17000030002</t>
  </si>
  <si>
    <t>RUP</t>
  </si>
  <si>
    <t>Ing. Barbara Dell'Edera</t>
  </si>
  <si>
    <t>Costo totale Intervento</t>
  </si>
  <si>
    <t>Costo ammesso FSC 2014/2020</t>
  </si>
  <si>
    <t>Anagrafica Spesa</t>
  </si>
  <si>
    <t>Causale Pagamento</t>
  </si>
  <si>
    <t>Pagamento Intermedio</t>
  </si>
  <si>
    <t>I_DdR</t>
  </si>
  <si>
    <t>EURO</t>
  </si>
  <si>
    <t xml:space="preserve">pari al  </t>
  </si>
  <si>
    <t>del finaziamento concesso</t>
  </si>
  <si>
    <t xml:space="preserve">  Data 24/07/2024</t>
  </si>
  <si>
    <t>Il Responsabile Unico del Procedimento</t>
  </si>
  <si>
    <t>(Il presente documento è sottoscritto con firma digitale ai sensi dell’art. 21 del d. lgs 82/2005)</t>
  </si>
  <si>
    <r>
      <t xml:space="preserve">Rendiconto delle Spese </t>
    </r>
    <r>
      <rPr>
        <b/>
        <i/>
        <sz val="12"/>
        <color theme="0"/>
        <rFont val="Arial Narrow"/>
        <family val="2"/>
      </rPr>
      <t>(1 di 2)</t>
    </r>
    <r>
      <rPr>
        <b/>
        <sz val="12"/>
        <color theme="0"/>
        <rFont val="Arial Narrow"/>
        <family val="2"/>
      </rPr>
      <t xml:space="preserve"> </t>
    </r>
    <r>
      <rPr>
        <sz val="48"/>
        <color theme="0"/>
        <rFont val="Arial Narrow"/>
        <family val="2"/>
      </rPr>
      <t xml:space="preserve">                                                                             </t>
    </r>
  </si>
  <si>
    <t>Tipologia intervento</t>
  </si>
  <si>
    <t xml:space="preserve">nr. SAL </t>
  </si>
  <si>
    <t>Data SAL</t>
  </si>
  <si>
    <t>Importo SAL</t>
  </si>
  <si>
    <t>AF_Attività_Formative</t>
  </si>
  <si>
    <t>__/__/__</t>
  </si>
  <si>
    <t>al_____</t>
  </si>
  <si>
    <t>Giustificativo di spesa</t>
  </si>
  <si>
    <t>Disposizione di liquidazione</t>
  </si>
  <si>
    <t>Disposizione di Pagamento</t>
  </si>
  <si>
    <t>Riferimenti al Quadro Economico di progetto</t>
  </si>
  <si>
    <t xml:space="preserve">ID </t>
  </si>
  <si>
    <t>Ragione Sociale del Fornitore / Emittente</t>
  </si>
  <si>
    <t>CF/Partita IVA del Fornitore/Emittente</t>
  </si>
  <si>
    <t>Tipologia documento</t>
  </si>
  <si>
    <t>Nr. e Data documento</t>
  </si>
  <si>
    <t>Descrizione</t>
  </si>
  <si>
    <t>Imponibile</t>
  </si>
  <si>
    <t>IVA</t>
  </si>
  <si>
    <t>Importo Totale  documento</t>
  </si>
  <si>
    <t>Importo Totale Liquidazione</t>
  </si>
  <si>
    <t>Spesa Quietanzata</t>
  </si>
  <si>
    <t>Modalità di pagamento</t>
  </si>
  <si>
    <t>Data Quietanza</t>
  </si>
  <si>
    <t>Importo Totale Pagamento</t>
  </si>
  <si>
    <t>Voce di Spesa Associata al Q.E. di progetto</t>
  </si>
  <si>
    <t>Voce di Spesa Associata al Q.E. 
da sistema informativo</t>
  </si>
  <si>
    <t xml:space="preserve">Importo Rendicontato </t>
  </si>
  <si>
    <t>Note</t>
  </si>
  <si>
    <t>Quota FSC</t>
  </si>
  <si>
    <t>Quota Cofinanziamento</t>
  </si>
  <si>
    <t>Importo Totale</t>
  </si>
  <si>
    <t>Studio Ingegneria Isola-Boasso &amp; Associati srl</t>
  </si>
  <si>
    <t>02262240027</t>
  </si>
  <si>
    <t>Fattura</t>
  </si>
  <si>
    <t>Redazione progetto definitivo</t>
  </si>
  <si>
    <t>/</t>
  </si>
  <si>
    <t>SI</t>
  </si>
  <si>
    <t>Bonifico Bancario</t>
  </si>
  <si>
    <t>Ordine di pagamento 745 del 26/11/2021</t>
  </si>
  <si>
    <t xml:space="preserve"> b.6.3 spese tecniche relative alla progettazione</t>
  </si>
  <si>
    <t>Progettazione e studi</t>
  </si>
  <si>
    <t>Sondeco srl</t>
  </si>
  <si>
    <t>06855970015</t>
  </si>
  <si>
    <t>Indagine geodiagnostica e geofisica</t>
  </si>
  <si>
    <t>Ordine di pagamento 539 del 16/12/2019</t>
  </si>
  <si>
    <t>b.2.1 indagini geologiche e geotecniche a rilievi</t>
  </si>
  <si>
    <t>H.Y.M Studio Assoc. Professionale</t>
  </si>
  <si>
    <t>05639220010</t>
  </si>
  <si>
    <t>FE/29</t>
  </si>
  <si>
    <t>Verifica del progetto definitivo</t>
  </si>
  <si>
    <t>Ordine di pagamento 509 del 25/09/2020</t>
  </si>
  <si>
    <t>b.7) Spese per attività tecnico amministrative connesse alla progettazione, di supporto al responsabile del procedimento, e di verifica e validazione</t>
  </si>
  <si>
    <t>Servizi di consulenza</t>
  </si>
  <si>
    <t>Importo al netto dell'IVA al 22%</t>
  </si>
  <si>
    <t>F24</t>
  </si>
  <si>
    <t>B0100510100161020</t>
  </si>
  <si>
    <t>Versamento ritenuta 20% riferita alla ft. FE/29 del 15/07/2020</t>
  </si>
  <si>
    <t>NO</t>
  </si>
  <si>
    <t>Euro Quality System srl</t>
  </si>
  <si>
    <t>01574880033</t>
  </si>
  <si>
    <t>2020 309/E</t>
  </si>
  <si>
    <t>Analisi terre e rocce da scavo</t>
  </si>
  <si>
    <t>b.10) Spese per accertamenti di laboratorio e verifiche tecniche previste dal capitolato speciale d'appalto, collaudo tecnico amministrativo, collaudo statico ed altri eventuali collaudi specialistici</t>
  </si>
  <si>
    <t>2020 543/E</t>
  </si>
  <si>
    <t>Ordine di pagamento 6 del 04/01/2021</t>
  </si>
  <si>
    <t>Etatec Studio Paoletti srl</t>
  </si>
  <si>
    <t>08897290154</t>
  </si>
  <si>
    <t>V00044</t>
  </si>
  <si>
    <t>Studio di compabilità idraulica</t>
  </si>
  <si>
    <t>Ordine di pagamento 441 del 30/06/2021</t>
  </si>
  <si>
    <t>FE/2</t>
  </si>
  <si>
    <t>Integrazione per verifica progetto definitivo</t>
  </si>
  <si>
    <t>Ordine di pagamento 243 del 21/03/2022</t>
  </si>
  <si>
    <t>B0200802573150422</t>
  </si>
  <si>
    <t>Versamento ritenuta 20% riferita alla ft. FE/2 del 31/01/2022</t>
  </si>
  <si>
    <t>Integrazione progetto definitivo in seguito a perizia di variante</t>
  </si>
  <si>
    <t>Ordine di pagamento 418 del 13/05/2022</t>
  </si>
  <si>
    <t>JUS. S.T.A srl</t>
  </si>
  <si>
    <t>06989820482</t>
  </si>
  <si>
    <t>12/A</t>
  </si>
  <si>
    <t>Supporto specialistico ed assistenza nelle procedure di gara</t>
  </si>
  <si>
    <t>Ordine di pagamento 418 del 22/05/2023</t>
  </si>
  <si>
    <t xml:space="preserve"> b.6.4 attività preliminari</t>
  </si>
  <si>
    <t>27/A</t>
  </si>
  <si>
    <t>Ordine di pagamento 672 del 08/08/2022</t>
  </si>
  <si>
    <t>FE 80/22</t>
  </si>
  <si>
    <t>Verifica del progetto esecutivo</t>
  </si>
  <si>
    <t>Ordine di pagamento 299 del 18/04/2023</t>
  </si>
  <si>
    <t>B0200802573150523</t>
  </si>
  <si>
    <t>Versamento ritenuta 20% riferita alla ft. FE 80/22 del 13/12/2022</t>
  </si>
  <si>
    <t>Martino &amp; Partners srl</t>
  </si>
  <si>
    <t>13354151006</t>
  </si>
  <si>
    <t>FPR 60/22</t>
  </si>
  <si>
    <t>Supporto procedura appalto</t>
  </si>
  <si>
    <t>Ordine di pagamento 1047 del 16/12/2022</t>
  </si>
  <si>
    <t>Lombardi Services srl</t>
  </si>
  <si>
    <t>02110250020</t>
  </si>
  <si>
    <t>230205/FA</t>
  </si>
  <si>
    <t>Eliminazione linea gas metano e posa nuovi impianti</t>
  </si>
  <si>
    <t>Ordine di pagamento 535 del 27/06/2023</t>
  </si>
  <si>
    <t>Lavori</t>
  </si>
  <si>
    <t>Nova AEG S.p.A</t>
  </si>
  <si>
    <t>02616630022</t>
  </si>
  <si>
    <t>Fornitura Elettrica 120kw temporanea</t>
  </si>
  <si>
    <t>Ordine di pagamento 810 del 22/09/2023</t>
  </si>
  <si>
    <t>Altro</t>
  </si>
  <si>
    <t>Ordine di pagamento 13 del 03/01/2024</t>
  </si>
  <si>
    <t>Floricoltura Saletti Mirco</t>
  </si>
  <si>
    <t>SLTMRC57M15B615L</t>
  </si>
  <si>
    <t>72MV</t>
  </si>
  <si>
    <t>Taglio alberature</t>
  </si>
  <si>
    <t>Ordine di pagamento 263 del 26/03/2024</t>
  </si>
  <si>
    <t>Oscar Romiti srl</t>
  </si>
  <si>
    <t>00890520034</t>
  </si>
  <si>
    <t>Installazione quadro di bassa tensione</t>
  </si>
  <si>
    <t>EDIL ALTA Srl</t>
  </si>
  <si>
    <t>03729550727</t>
  </si>
  <si>
    <t xml:space="preserve">Anticipazione-Lavori di adeguamento del depuratore </t>
  </si>
  <si>
    <t>Ordine di pagamento 327 del 20/04/2023</t>
  </si>
  <si>
    <t xml:space="preserve"> a.1.1 a corpo</t>
  </si>
  <si>
    <t xml:space="preserve">SAL 1-Lavori di adeguamento del depuratore </t>
  </si>
  <si>
    <t>Ordine di pagamento 724 del 2/08/2023</t>
  </si>
  <si>
    <t xml:space="preserve">SAL 2-Lavori di adeguamento del depuratore </t>
  </si>
  <si>
    <t>Ordine di pagamento 1006 del 17/11/2023</t>
  </si>
  <si>
    <t>importo al netto delle ritenute dello 0,5% a garanzia</t>
  </si>
  <si>
    <t xml:space="preserve">SAL 3-Lavori di adeguamento del depuratore </t>
  </si>
  <si>
    <t>Ordine di pagamento 139 del 16/02/2024</t>
  </si>
  <si>
    <t xml:space="preserve">SAL 4-Lavori di adeguamento del depuratore </t>
  </si>
  <si>
    <t>Ordine di pagamento 383 del 14/05/2024</t>
  </si>
  <si>
    <t>Data</t>
  </si>
  <si>
    <r>
      <t xml:space="preserve">Rendiconto delle Spese </t>
    </r>
    <r>
      <rPr>
        <b/>
        <i/>
        <sz val="12"/>
        <color theme="0"/>
        <rFont val="Arial Narrow"/>
        <family val="2"/>
      </rPr>
      <t>(2 di 2)</t>
    </r>
    <r>
      <rPr>
        <b/>
        <sz val="12"/>
        <color theme="0"/>
        <rFont val="Arial Narrow"/>
        <family val="2"/>
      </rPr>
      <t xml:space="preserve"> </t>
    </r>
    <r>
      <rPr>
        <sz val="48"/>
        <color theme="0"/>
        <rFont val="Arial Narrow"/>
        <family val="2"/>
      </rPr>
      <t xml:space="preserve">                                                                             </t>
    </r>
  </si>
  <si>
    <t>Atti</t>
  </si>
  <si>
    <t>n.</t>
  </si>
  <si>
    <t>Totale</t>
  </si>
  <si>
    <t>Ammissione a finanziamento e assegnazione provvisoria delle risorse</t>
  </si>
  <si>
    <t>Assegnazione definitiva del finanziamento</t>
  </si>
  <si>
    <t>Accordo di Programma"realizzazione di interventi di miglioramento del Servizio Idrico Integrato"</t>
  </si>
  <si>
    <t>Conferma rimodulazione del finanziamento</t>
  </si>
  <si>
    <t>Verbale 1° (prot. 0159906 del 19/12/2022)</t>
  </si>
  <si>
    <t>Quadro Economico di Progetto (D.P.R. 5 ottobre 2010, n. 207)</t>
  </si>
  <si>
    <t>(le vodi del Q.E. possono essere integrate a seconda della tipologia di spesa o delle modifiche apportate)</t>
  </si>
  <si>
    <t>Q.E. pre-gara</t>
  </si>
  <si>
    <t>Q.E. post-gara</t>
  </si>
  <si>
    <t>Ultimo Q.E. del 14/05/2024</t>
  </si>
  <si>
    <t>A) Somme a Base D'asta</t>
  </si>
  <si>
    <t>Spesa</t>
  </si>
  <si>
    <t>FSC</t>
  </si>
  <si>
    <t>Altre fonti</t>
  </si>
  <si>
    <t>a.1) Lavori a misura, a corpo, in economia</t>
  </si>
  <si>
    <t xml:space="preserve"> a.1.2 a misura</t>
  </si>
  <si>
    <t xml:space="preserve"> a.1.3 in economia</t>
  </si>
  <si>
    <t>Ribasso di gara 16,93%</t>
  </si>
  <si>
    <t>Perizia di variante</t>
  </si>
  <si>
    <t>a.2 Oneri della sicurezza non soggetti a ribasso d'asta</t>
  </si>
  <si>
    <t>TOTALE LAVORI</t>
  </si>
  <si>
    <t>B) Somme a disposizione stazione appaltante</t>
  </si>
  <si>
    <t>b.1) Lavori in economia, previsti in progetto ed esclusi dall'appalto, ivi inclusi i rimborsi previa fattura</t>
  </si>
  <si>
    <t xml:space="preserve"> b.1.1 lavori in economia, previsti in progetto ed esclusi dall'appalto, ivi inclusi i rimborsi previa fattura</t>
  </si>
  <si>
    <t xml:space="preserve"> b.1.2 servizi e forniture in economia, previsti in progetto ed esclusi dall'appalto, ivi inclusi i rimborsi previa fattura</t>
  </si>
  <si>
    <t>b.2) Rilievi, accertamenti e indagini (incl. diagnosi, stima emissioni ex ante, stima emissione ex post, certificazione energetica, monitoraggio)</t>
  </si>
  <si>
    <t>b.2.2 altro (incluse indagini geologiche non a carico del progettista)</t>
  </si>
  <si>
    <t>b.2.3 sondaggi altro (incluse indagini geologiche non a carico del progettista)</t>
  </si>
  <si>
    <t>b.3) Allacciamenti ai pubblici servizi (es. gas, energia elettrica)</t>
  </si>
  <si>
    <t>b.4) Imprevisti</t>
  </si>
  <si>
    <t>b.5) Acquisizione aree o immobili e pertinenti indennizzi</t>
  </si>
  <si>
    <t xml:space="preserve"> b.5.1 Acquisizione aree o immobili e pertinenti indennizzi </t>
  </si>
  <si>
    <t xml:space="preserve"> b.5.2 Oneri a discarica ove di pertinenza</t>
  </si>
  <si>
    <t xml:space="preserve"> b.5.3 Accordi bonari </t>
  </si>
  <si>
    <t>b.6) Spese art. 24 DLgs 50/2016, spese tecniche progettazione, attività preliminari, coordinamento sicurezza, conferenze di servizi, D.L., assistenza giornaliera e contabilità, incentivi art. 113 DLgs 50/2016</t>
  </si>
  <si>
    <t xml:space="preserve"> b.6.1 spese per assicurazione progettista</t>
  </si>
  <si>
    <t xml:space="preserve"> b.6.2 spese di cui all'art.24, comma 4 DLgs 50/2016 (assicurazione dipendenti)</t>
  </si>
  <si>
    <t xml:space="preserve"> b.6.5 coordinamento della sicurezza in fase di progettazione</t>
  </si>
  <si>
    <t xml:space="preserve"> b.6.6 conferenze di servizi</t>
  </si>
  <si>
    <t xml:space="preserve"> b.6.7 direzione lavori</t>
  </si>
  <si>
    <t xml:space="preserve"> b.6.8 coordinamento della sicurezza in fase di esecuzione</t>
  </si>
  <si>
    <t xml:space="preserve"> b.6.9 assistenza giornaliera e contabilità</t>
  </si>
  <si>
    <t xml:space="preserve"> b.6.10 incentivi art. 113 DLgs 50/2016 </t>
  </si>
  <si>
    <t xml:space="preserve"> b.6.11 Aggiornamento prezzi  </t>
  </si>
  <si>
    <t xml:space="preserve"> b.6.12 Premio di accelerazione </t>
  </si>
  <si>
    <t xml:space="preserve"> b.6.13 Comitato tecnico </t>
  </si>
  <si>
    <t xml:space="preserve"> b.6.14 Spese ANAC </t>
  </si>
  <si>
    <t>b.8) Eventuali spese per commissioni giudicatrici</t>
  </si>
  <si>
    <t>b.9) Spese per pubblicità e, ove previsto, per opere artistiche</t>
  </si>
  <si>
    <t xml:space="preserve"> b.9.1 spese per pubblicità di gara</t>
  </si>
  <si>
    <t xml:space="preserve"> b.9.2 spese per interventi informativi e pubblicitari destinati al pubblico</t>
  </si>
  <si>
    <t xml:space="preserve"> b.9.3 spese per promozione risultati</t>
  </si>
  <si>
    <t>b.11) Tot. Somme rimanenti dal ribasso d'asta</t>
  </si>
  <si>
    <t>Totale somme a disposizione al netto di IVA</t>
  </si>
  <si>
    <t>b.11) I.V.A., eventuali altre imposte e contributi dovuti per legge</t>
  </si>
  <si>
    <t xml:space="preserve"> b.11.1) IVA lavori (10%)</t>
  </si>
  <si>
    <t xml:space="preserve"> b.11.2) IVA b.1, b.2, b.3, b.5, b.8, b.9, b.10 (da calcolare per le singole voci al 20% per il progetto da candidatura e al 22% per il progetto rimodulato)</t>
  </si>
  <si>
    <t xml:space="preserve"> b.11.3) IVA b.4 come dovuta</t>
  </si>
  <si>
    <t xml:space="preserve"> b.11.3.1) IVA imprevisti al 10% ove di pertinenza</t>
  </si>
  <si>
    <t xml:space="preserve"> b.11.3.2) IVA imprevisti al 20% o al 22% ove di pertinenza</t>
  </si>
  <si>
    <t xml:space="preserve"> b.11.4) IVA b.5 ove di pertinenza (10%)</t>
  </si>
  <si>
    <t xml:space="preserve"> b.11.5) IVA b.6 + b.10 (da calcolare per le singole voci al 20% per il progetto da candidatura e al 22% per il progetto rimodulato)</t>
  </si>
  <si>
    <t xml:space="preserve"> b.11.6) C.N.P.A.I.A. sulle voci b.2, b.6, b.10 ove di pertinenza (4%) </t>
  </si>
  <si>
    <t xml:space="preserve"> b.11.7) IVA su b.1.6 (da calcolare al 20% per il progetto da candidatura e al 22% per il progetto rimodulato)</t>
  </si>
  <si>
    <t>TOTALE SOMME A DISPOSIZIONE</t>
  </si>
  <si>
    <t>TOTALE COMPLESSIVO</t>
  </si>
  <si>
    <t xml:space="preserve">    Data</t>
  </si>
  <si>
    <t>Foglio</t>
  </si>
  <si>
    <t xml:space="preserve">Tabella </t>
  </si>
  <si>
    <t>Campo</t>
  </si>
  <si>
    <t>Formato campo</t>
  </si>
  <si>
    <t>Frontespizio</t>
  </si>
  <si>
    <t>elenco a discesa</t>
  </si>
  <si>
    <t>selezionare dal menu a discesa</t>
  </si>
  <si>
    <t>selezionare Protocollo di Intesa, Accordo di Programma, Convenzione, Disciplinare - APQ</t>
  </si>
  <si>
    <t>Titolo strumento di attuazione</t>
  </si>
  <si>
    <t>testo libero</t>
  </si>
  <si>
    <t>indicare il titolo e data sottoscrizione</t>
  </si>
  <si>
    <t>Anagrafica intervento</t>
  </si>
  <si>
    <t>inserire il titolo dell'intervento</t>
  </si>
  <si>
    <t xml:space="preserve">Cod. Sistema Informatico Locale  </t>
  </si>
  <si>
    <t>carattere alfanumerico</t>
  </si>
  <si>
    <t>indicare il codice identificativo dell'intervento così come registrato nel sistema informativo locale</t>
  </si>
  <si>
    <t>indicare il nominativo del Beneficiario</t>
  </si>
  <si>
    <t>Tipologia Operazione</t>
  </si>
  <si>
    <t>selezionare la tipologia di operazione dal menu a discesa</t>
  </si>
  <si>
    <t>indicare il numero di CUP</t>
  </si>
  <si>
    <t>indicare il nome e cognome del RUP</t>
  </si>
  <si>
    <t>Costo Totale dell'intervento</t>
  </si>
  <si>
    <t>numero decimale</t>
  </si>
  <si>
    <t>indicare l'importo totale dell'intero intervento</t>
  </si>
  <si>
    <t>di cui Costo ammesso FSC</t>
  </si>
  <si>
    <t>indicare l'importo dell'intervento ammesso sul FSC (come da decreto ammissione a finanziamento)</t>
  </si>
  <si>
    <t>Anagrafica spesa</t>
  </si>
  <si>
    <t>Causale pagamento</t>
  </si>
  <si>
    <t xml:space="preserve">selezionare la causale del pagamento dal menù a discesa </t>
  </si>
  <si>
    <t>Modello di rendicontazione 1di3</t>
  </si>
  <si>
    <t>ID Giustificativo (nr. Progressivo)</t>
  </si>
  <si>
    <t>numero intero</t>
  </si>
  <si>
    <t>indicare un numero progressivo per individuare univocamente la voce di costo (da 1 a N)</t>
  </si>
  <si>
    <t>Ragione sociale Fornitore/Emittente</t>
  </si>
  <si>
    <t>indicare la ragione sociale del soggetto/intestatario in favore del quale è stata sostenuta la spesa rendicontata</t>
  </si>
  <si>
    <t xml:space="preserve">Codice fiscale / P.I. Fornitore </t>
  </si>
  <si>
    <t>indicare il codice fiscale /P.I. del soggetto/intestatario in favore del quale è stata sostenuta la spesa rendicontata</t>
  </si>
  <si>
    <t>indicare tipologia documento</t>
  </si>
  <si>
    <t>Nr. e Data documento di spesa</t>
  </si>
  <si>
    <t>indicare un numero e data del documento di spesa</t>
  </si>
  <si>
    <t>Descrizione della spesa</t>
  </si>
  <si>
    <t>fornire una breve descrizione del tipo di bene/servizio/spesa acquistato e imputato nella voce di costo corrispondente</t>
  </si>
  <si>
    <t>Imponibile del giustificativo di spesa</t>
  </si>
  <si>
    <t>indicare l'importo imponibile del giustificativo di spesa</t>
  </si>
  <si>
    <t>indicare l'importo iva del giustificativo di spesa</t>
  </si>
  <si>
    <t>Importo totale documento</t>
  </si>
  <si>
    <t>indicare l'importo totale del giustificativo di spesa</t>
  </si>
  <si>
    <t>indicare la tipologia di atto/provvedimento con cui si è stata disposta la liquidazione della spesa</t>
  </si>
  <si>
    <t>Nr. e Data documento di liquidazione</t>
  </si>
  <si>
    <t xml:space="preserve">indicare un numero e data del documento con cui si è stata disposta la liquidazione </t>
  </si>
  <si>
    <t>Importo totale liquidazione</t>
  </si>
  <si>
    <t>indicare l'importo totale della liquidazione come indicata nel atto/provvedimento di liquidazione</t>
  </si>
  <si>
    <t>Disposizione di pagamento</t>
  </si>
  <si>
    <t>Spesa quietanzata</t>
  </si>
  <si>
    <t>selezionare la risposta dal menu a discesa (SI/NO)</t>
  </si>
  <si>
    <t>indicare la modalità di pagamento utilizzata</t>
  </si>
  <si>
    <t>Nr. e Data documento di pagamento</t>
  </si>
  <si>
    <t>indicare numero e data del documento di pagamento</t>
  </si>
  <si>
    <t>gg/mm/aaaa</t>
  </si>
  <si>
    <t xml:space="preserve">indicare la data di quietanza </t>
  </si>
  <si>
    <t>Importo totale pagamento</t>
  </si>
  <si>
    <t>indicare l'importo totale del giustificativo di pagamento</t>
  </si>
  <si>
    <t>Rendicontazione</t>
  </si>
  <si>
    <t>Voce di Spesa Associata al QE di progetto</t>
  </si>
  <si>
    <t>Indicare la voce di spesa corrispondente al Q.E. di progetto, così come riportato nel foglio successivo "Modello di rendicontazione 2di3"</t>
  </si>
  <si>
    <t>Voce di Spesa Associata al QE da sistema informativo</t>
  </si>
  <si>
    <t>selezionare la voce di spesa dal menu a discesa. N.B. il menu viene abilitato solo dopo aver selezionato la "Tipologia di intervento" sul primo foglio "Anagrafica intervento"</t>
  </si>
  <si>
    <t>Importo rendicontato</t>
  </si>
  <si>
    <t>indicare la quota di spesa imputabile al rendiconto distinta per: Quota FSC, Quota Cofinanziamento e Importo Totale</t>
  </si>
  <si>
    <t>spazio utile per eventuali note</t>
  </si>
  <si>
    <t>Modello di rendicontazione 2di3</t>
  </si>
  <si>
    <t>Ammissione a Finanziamento e assegnazione provvisoria delle risorse</t>
  </si>
  <si>
    <t xml:space="preserve">indicare tutti i riferimenti dell'atto/provvedimento di ammissione provvisoria (n° - data - importo) </t>
  </si>
  <si>
    <t>Ammissione a Finanziamento e assegnazione definitiva delle risorse</t>
  </si>
  <si>
    <t xml:space="preserve">indicare tutti i riferimenti dell'atto/provvedimento di ammissione definitiva (n° - data - importo) </t>
  </si>
  <si>
    <t>Comunicazione al RUA per utilizzo "imprevisti" e/o "Accantonamenti"</t>
  </si>
  <si>
    <t>indicare i riferimenti della comunicazione obbligatoria al RUP per l'utilizzo degli importi di cui alla voce "Imprevisti" e/o "Accantonamenti"</t>
  </si>
  <si>
    <t>Q.E.</t>
  </si>
  <si>
    <t>Riepilogo Q.E.</t>
  </si>
  <si>
    <t>Compilare debitamente i Q.E. così come risultanti dagli atti/provvedimenti di approvazione</t>
  </si>
  <si>
    <t>Modello di rendicontazione 3di3</t>
  </si>
  <si>
    <t>Categoria voce di spesa</t>
  </si>
  <si>
    <t>selezionare la categoria di spesa dal menu a discesa. N.B. il menu viene abilitato solo dopo aver selezionato la "Tipologia di intervento" sul primo foglio "Anagrafica intervento"</t>
  </si>
  <si>
    <t>Ultimo Quadro Economico  Approvato</t>
  </si>
  <si>
    <t>indicare l'importo della relativa categoria di spesa ammessa a finanziamento come da Ultimo Q.E. approvato</t>
  </si>
  <si>
    <t>Spese rendicontate DdR precedenti</t>
  </si>
  <si>
    <t>indicare l'importo totale cumulato delle spese rendicontate nelle DdR precedenti per la relativa categoria di spesa</t>
  </si>
  <si>
    <t>Spese rendicontate DdR (X)</t>
  </si>
  <si>
    <t>indicare l'importo della spesa rendicontata nella presente DdR per la relativa categoria di spesa</t>
  </si>
  <si>
    <t>Totale spese rendicontate</t>
  </si>
  <si>
    <t>bloccato</t>
  </si>
  <si>
    <t>campo popolato automaticamente da apposita formula</t>
  </si>
  <si>
    <t xml:space="preserve">Residuo </t>
  </si>
  <si>
    <t>DG Titolare del Settore di Intervento</t>
  </si>
  <si>
    <t>Interventi proposti dal MiTE</t>
  </si>
  <si>
    <t>Modalità attuazione</t>
  </si>
  <si>
    <t>Causale_Pagamento</t>
  </si>
  <si>
    <t>Pagamento_Intermedio</t>
  </si>
  <si>
    <t>Anticipo</t>
  </si>
  <si>
    <t>Saldo</t>
  </si>
  <si>
    <t>DG IE</t>
  </si>
  <si>
    <t>04.01 - EFFICIENZA ENERGETICA</t>
  </si>
  <si>
    <t xml:space="preserve">Efficientamento energetico degli edifici pubblici </t>
  </si>
  <si>
    <t>Protocollo di Intesa</t>
  </si>
  <si>
    <t>Non Pertinente</t>
  </si>
  <si>
    <t>Operazione a Titolarità</t>
  </si>
  <si>
    <t>II_DdR</t>
  </si>
  <si>
    <t>Convenzione</t>
  </si>
  <si>
    <t>III_DdR</t>
  </si>
  <si>
    <t>DG PNM</t>
  </si>
  <si>
    <t>05.01 - RISCHI E ADATTAMENTO CLIMATICO</t>
  </si>
  <si>
    <t>Infrastrutture verdi
Tutela del territorio e delle acque: mitigazione rischio idrogeologico</t>
  </si>
  <si>
    <t>Disciplinare</t>
  </si>
  <si>
    <t>IV_DdR</t>
  </si>
  <si>
    <t>DG USSRI</t>
  </si>
  <si>
    <t>APQ</t>
  </si>
  <si>
    <t>V_DdR</t>
  </si>
  <si>
    <t>Ex Interventi Fondo Progettazione Dissesto
Ex Interventi Piano Dissesto</t>
  </si>
  <si>
    <t>DPCM</t>
  </si>
  <si>
    <t>VI_DdR</t>
  </si>
  <si>
    <t>Tutela del territorio e delle acque: miglioramento servizio idrico integrato e qualità dei corpi idrici</t>
  </si>
  <si>
    <t>VIII_DdR</t>
  </si>
  <si>
    <t>DG EC</t>
  </si>
  <si>
    <t>05.03 - RIFIUTI</t>
  </si>
  <si>
    <t>Gestione del ciclo dei rifiuti</t>
  </si>
  <si>
    <t>IX_DdR</t>
  </si>
  <si>
    <t>05.04 - BONIFICHE</t>
  </si>
  <si>
    <t>Tutela del territorio e delle acque: bonifica aree inquinate</t>
  </si>
  <si>
    <t>X_DdR</t>
  </si>
  <si>
    <t>Interventi di Assistenza Tecnica</t>
  </si>
  <si>
    <t>DiAG</t>
  </si>
  <si>
    <t>12.02 - ASSISTENZA TECNICA</t>
  </si>
  <si>
    <t>Assistenza Tecnica</t>
  </si>
  <si>
    <t>XI_DdR</t>
  </si>
  <si>
    <t>Acquisto_o_realizzazione_di_servizi</t>
  </si>
  <si>
    <t>Acquisto_di_beni</t>
  </si>
  <si>
    <t xml:space="preserve"> </t>
  </si>
  <si>
    <t>Concessione_di_contributi_ad_altri_soggetti_diversi_da_unita_produttive</t>
  </si>
  <si>
    <t>Sottoscrizione_iniziale_o_aumento_di_capitale_sociale_fondi_di_rischio_o_di_garanzia</t>
  </si>
  <si>
    <t>Acquisto_di_Beni</t>
  </si>
  <si>
    <t>Materiali inventariabili</t>
  </si>
  <si>
    <t>Beni oggetto dell'acquisto</t>
  </si>
  <si>
    <t>Conferimento in denaro</t>
  </si>
  <si>
    <t>Materiale di consumo</t>
  </si>
  <si>
    <t>Assistenza non compresa nel costo del bene</t>
  </si>
  <si>
    <t>Acquisizione aree o immobili</t>
  </si>
  <si>
    <t>Conferimento in natura e/o crediti</t>
  </si>
  <si>
    <t>Concessione_di_incentivi_ad_unita_produttive</t>
  </si>
  <si>
    <t>Costi per elaborazioni dati</t>
  </si>
  <si>
    <t>Personale non dipendente da destinare allo specifico progetto</t>
  </si>
  <si>
    <t>Oneri di sicurezza</t>
  </si>
  <si>
    <t>Servizi esterni (compresi lavori)</t>
  </si>
  <si>
    <t>Missioni</t>
  </si>
  <si>
    <t>Interferenze</t>
  </si>
  <si>
    <t>IVA su lavori e oneri di sicurezza</t>
  </si>
  <si>
    <t>Convegni</t>
  </si>
  <si>
    <t>Imprevisti</t>
  </si>
  <si>
    <t>IVA residua</t>
  </si>
  <si>
    <t>Pubblicazioni</t>
  </si>
  <si>
    <t>Costi forfettizzati e spese generali</t>
  </si>
  <si>
    <t>Consulenze e spese di deposito (per brevetti)</t>
  </si>
  <si>
    <t>Oneri di investimento</t>
  </si>
  <si>
    <t>Pagamento tasse di deposito o mantenimento (per brevetti)</t>
  </si>
  <si>
    <t>Lavori a carico del concessionario</t>
  </si>
  <si>
    <t>Oneri di sicurezza a carico del concessionario</t>
  </si>
  <si>
    <t>Costo del personale dipendente della PA</t>
  </si>
  <si>
    <t>Piano Operativo Ambiente – Sottopiano 1</t>
  </si>
  <si>
    <t>04 - ENERGIA</t>
  </si>
  <si>
    <t>Piano Operativo Ambiente – Sottopiano 2</t>
  </si>
  <si>
    <t>Piano Operativo Ambiente – Sottopiano 3</t>
  </si>
  <si>
    <t>08 - RIQUALIFICAZIONE URBANA</t>
  </si>
  <si>
    <t>Piano Operativo Ambiente – Sottopiano 5 - Linea D’azione 1.1.1</t>
  </si>
  <si>
    <t>12 - CAPACITA' AMMINISTRATIVA</t>
  </si>
  <si>
    <t>Fondo Progettazione Dissesto</t>
  </si>
  <si>
    <t>Piano Dissesto</t>
  </si>
  <si>
    <t>Piano Operativo Ambiente – Sottopiano 5 Linee D’azione 2.2.1 e 2.3.1</t>
  </si>
  <si>
    <t>Piano Operativo Ambiente – Sottopiano 4</t>
  </si>
  <si>
    <t>Ex Interventi Fondo Progettazione Dissesto</t>
  </si>
  <si>
    <t>Piano Operativo Ambiente – Sottopiano 6</t>
  </si>
  <si>
    <t>Ex Piano Dissesto</t>
  </si>
  <si>
    <t>Infrastrutture verdi</t>
  </si>
  <si>
    <t xml:space="preserve">
</t>
  </si>
  <si>
    <t>Tutela del territorio e delle acque: mitigazione rischio idrogeologico</t>
  </si>
  <si>
    <t>VII_DdR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</si>
</sst>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0.0%"/>
    <numFmt numFmtId="167" formatCode="0.000000%"/>
    <numFmt numFmtId="168" formatCode="#,##0.00\ &quot;€&quot;"/>
    <numFmt numFmtId="169" formatCode="_-&quot;€&quot;\ * #,##0.0_-;\-&quot;€&quot;\ * #,##0.0_-;_-&quot;€&quot;\ * &quot;-&quot;??_-;_-@_-"/>
    <numFmt numFmtId="170" formatCode="[$€-2]\ #,##0.00;[Red]\-[$€-2]\ #,##0.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EYInterstate Light"/>
    </font>
    <font>
      <sz val="11"/>
      <color theme="1"/>
      <name val="EYInterstate Light"/>
    </font>
    <font>
      <sz val="10"/>
      <name val="Arial"/>
      <family val="2"/>
    </font>
    <font>
      <i/>
      <sz val="10"/>
      <color theme="1"/>
      <name val="EYInterstate Light"/>
    </font>
    <font>
      <b/>
      <sz val="11"/>
      <color theme="1"/>
      <name val="Calibri"/>
      <family val="2"/>
      <scheme val="minor"/>
    </font>
    <font>
      <b/>
      <sz val="12"/>
      <color theme="1"/>
      <name val="EYInterstate Light"/>
    </font>
    <font>
      <sz val="16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48"/>
      <color theme="0"/>
      <name val="Arial Narrow"/>
      <family val="2"/>
    </font>
    <font>
      <b/>
      <i/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b/>
      <sz val="16"/>
      <color theme="0"/>
      <name val="Arial Narrow"/>
      <family val="2"/>
    </font>
    <font>
      <i/>
      <sz val="10"/>
      <color theme="1"/>
      <name val="Arial Narrow"/>
      <family val="2"/>
    </font>
    <font>
      <sz val="16"/>
      <color theme="1"/>
      <name val="Arial Narrow"/>
      <family val="2"/>
    </font>
    <font>
      <i/>
      <sz val="16"/>
      <color theme="1"/>
      <name val="Arial Narrow"/>
      <family val="2"/>
    </font>
    <font>
      <b/>
      <i/>
      <sz val="16"/>
      <name val="Arial Narrow"/>
      <family val="2"/>
    </font>
    <font>
      <i/>
      <sz val="12"/>
      <color theme="1"/>
      <name val="Arial Narrow"/>
      <family val="2"/>
    </font>
    <font>
      <sz val="18"/>
      <color theme="1"/>
      <name val="Arial Narrow"/>
      <family val="2"/>
    </font>
    <font>
      <b/>
      <i/>
      <sz val="12"/>
      <name val="Arial Narrow"/>
      <family val="2"/>
    </font>
    <font>
      <b/>
      <sz val="14"/>
      <color theme="0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sz val="20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24"/>
      <color theme="0"/>
      <name val="Arial Narrow"/>
      <family val="2"/>
    </font>
    <font>
      <b/>
      <i/>
      <sz val="20"/>
      <name val="Arial Narrow"/>
      <family val="2"/>
    </font>
    <font>
      <b/>
      <sz val="11"/>
      <color theme="1"/>
      <name val="Arial Narrow"/>
      <family val="2"/>
    </font>
    <font>
      <b/>
      <sz val="40"/>
      <color theme="3"/>
      <name val="Arial Narrow"/>
      <family val="2"/>
    </font>
    <font>
      <b/>
      <sz val="20"/>
      <color theme="3"/>
      <name val="Arial Narrow"/>
      <family val="2"/>
    </font>
    <font>
      <b/>
      <sz val="18"/>
      <color theme="3"/>
      <name val="Arial Narrow"/>
      <family val="2"/>
    </font>
    <font>
      <b/>
      <sz val="26"/>
      <color theme="0"/>
      <name val="Arial Narrow"/>
      <family val="2"/>
    </font>
    <font>
      <b/>
      <sz val="20"/>
      <color theme="0"/>
      <name val="Arial Narrow"/>
      <family val="2"/>
    </font>
    <font>
      <sz val="18"/>
      <name val="Arial Narrow"/>
      <family val="2"/>
    </font>
    <font>
      <i/>
      <sz val="18"/>
      <name val="Arial Narrow"/>
      <family val="2"/>
    </font>
    <font>
      <sz val="20"/>
      <name val="Arial Narrow"/>
      <family val="2"/>
    </font>
    <font>
      <b/>
      <sz val="20"/>
      <color theme="1"/>
      <name val="Arial Narrow"/>
      <family val="2"/>
    </font>
    <font>
      <i/>
      <sz val="20"/>
      <color theme="1"/>
      <name val="Arial Narrow"/>
      <family val="2"/>
    </font>
    <font>
      <i/>
      <sz val="11"/>
      <color theme="1"/>
      <name val="Arial Narrow"/>
      <family val="2"/>
    </font>
    <font>
      <b/>
      <sz val="2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4"/>
      <color rgb="FF000000"/>
      <name val="Arial Narrow"/>
      <family val="2"/>
    </font>
    <font>
      <b/>
      <sz val="9.5"/>
      <color theme="1"/>
      <name val="Arial Narrow"/>
      <family val="2"/>
    </font>
    <font>
      <sz val="9.5"/>
      <color theme="1"/>
      <name val="Arial Narrow"/>
      <family val="2"/>
    </font>
    <font>
      <sz val="16"/>
      <name val="Arial Narrow"/>
      <family val="2"/>
    </font>
    <font>
      <i/>
      <sz val="16"/>
      <name val="Arial Narrow"/>
      <family val="2"/>
    </font>
    <font>
      <i/>
      <sz val="16"/>
      <name val="EYInterstate Light"/>
    </font>
    <font>
      <b/>
      <sz val="28"/>
      <color theme="3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18"/>
      <name val="Arial Narrow"/>
      <family val="2"/>
    </font>
    <font>
      <sz val="8"/>
      <name val="Calibri"/>
      <family val="2"/>
      <scheme val="minor"/>
    </font>
    <font>
      <sz val="20"/>
      <color theme="1"/>
      <name val="EYInterstate Light"/>
    </font>
    <font>
      <i/>
      <sz val="14"/>
      <color theme="1"/>
      <name val="Arial Narrow"/>
      <family val="2"/>
    </font>
    <font>
      <sz val="14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165" fontId="3" fillId="0" borderId="0" xfId="0" applyNumberFormat="1" applyFont="1"/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10" fillId="0" borderId="0" xfId="0" applyFont="1"/>
    <xf numFmtId="0" fontId="6" fillId="0" borderId="0" xfId="0" applyFont="1"/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0" xfId="0" applyFont="1"/>
    <xf numFmtId="0" fontId="16" fillId="3" borderId="28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7" fillId="0" borderId="0" xfId="0" applyFont="1"/>
    <xf numFmtId="0" fontId="21" fillId="0" borderId="0" xfId="0" applyFont="1"/>
    <xf numFmtId="4" fontId="22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5" fillId="4" borderId="0" xfId="0" applyFont="1" applyFill="1"/>
    <xf numFmtId="0" fontId="26" fillId="4" borderId="29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26" fillId="4" borderId="33" xfId="0" applyFont="1" applyFill="1" applyBorder="1" applyAlignment="1">
      <alignment horizontal="center" vertical="center"/>
    </xf>
    <xf numFmtId="0" fontId="26" fillId="4" borderId="31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right" vertical="center" wrapText="1"/>
    </xf>
    <xf numFmtId="43" fontId="27" fillId="4" borderId="26" xfId="1" applyFont="1" applyFill="1" applyBorder="1" applyAlignment="1">
      <alignment horizontal="center" vertical="center"/>
    </xf>
    <xf numFmtId="43" fontId="27" fillId="4" borderId="5" xfId="1" applyFont="1" applyFill="1" applyBorder="1" applyAlignment="1">
      <alignment horizontal="center" vertical="center"/>
    </xf>
    <xf numFmtId="0" fontId="28" fillId="0" borderId="0" xfId="0" applyFont="1"/>
    <xf numFmtId="0" fontId="29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right" vertical="center" wrapText="1"/>
    </xf>
    <xf numFmtId="164" fontId="25" fillId="4" borderId="45" xfId="4" applyFont="1" applyFill="1" applyBorder="1" applyAlignment="1">
      <alignment horizontal="center" vertical="center"/>
    </xf>
    <xf numFmtId="43" fontId="25" fillId="4" borderId="45" xfId="0" applyNumberFormat="1" applyFont="1" applyFill="1" applyBorder="1" applyAlignment="1">
      <alignment horizontal="center" vertical="center"/>
    </xf>
    <xf numFmtId="43" fontId="25" fillId="4" borderId="46" xfId="1" applyFont="1" applyFill="1" applyBorder="1" applyAlignment="1">
      <alignment horizontal="center" vertical="center"/>
    </xf>
    <xf numFmtId="43" fontId="25" fillId="4" borderId="46" xfId="0" applyNumberFormat="1" applyFont="1" applyFill="1" applyBorder="1" applyAlignment="1">
      <alignment horizontal="center" vertical="center"/>
    </xf>
    <xf numFmtId="43" fontId="25" fillId="4" borderId="45" xfId="1" applyFont="1" applyFill="1" applyBorder="1" applyAlignment="1">
      <alignment horizontal="center" vertical="center"/>
    </xf>
    <xf numFmtId="43" fontId="25" fillId="4" borderId="48" xfId="1" applyFont="1" applyFill="1" applyBorder="1" applyAlignment="1">
      <alignment horizontal="center" vertical="center"/>
    </xf>
    <xf numFmtId="43" fontId="25" fillId="4" borderId="48" xfId="0" applyNumberFormat="1" applyFont="1" applyFill="1" applyBorder="1" applyAlignment="1">
      <alignment horizontal="center" vertical="center"/>
    </xf>
    <xf numFmtId="43" fontId="25" fillId="4" borderId="44" xfId="0" applyNumberFormat="1" applyFont="1" applyFill="1" applyBorder="1" applyAlignment="1">
      <alignment horizontal="center" vertical="center"/>
    </xf>
    <xf numFmtId="43" fontId="25" fillId="4" borderId="26" xfId="1" applyFont="1" applyFill="1" applyBorder="1" applyAlignment="1">
      <alignment horizontal="center" vertical="center"/>
    </xf>
    <xf numFmtId="43" fontId="25" fillId="4" borderId="26" xfId="0" applyNumberFormat="1" applyFont="1" applyFill="1" applyBorder="1" applyAlignment="1">
      <alignment horizontal="center" vertical="center"/>
    </xf>
    <xf numFmtId="0" fontId="30" fillId="4" borderId="0" xfId="0" applyFont="1" applyFill="1"/>
    <xf numFmtId="0" fontId="30" fillId="4" borderId="0" xfId="0" applyFont="1" applyFill="1" applyAlignment="1">
      <alignment horizontal="left" vertical="center" wrapText="1"/>
    </xf>
    <xf numFmtId="43" fontId="25" fillId="4" borderId="33" xfId="1" applyFont="1" applyFill="1" applyBorder="1" applyAlignment="1">
      <alignment horizontal="center" vertical="center"/>
    </xf>
    <xf numFmtId="43" fontId="25" fillId="4" borderId="33" xfId="0" applyNumberFormat="1" applyFont="1" applyFill="1" applyBorder="1" applyAlignment="1">
      <alignment horizontal="center" vertical="center"/>
    </xf>
    <xf numFmtId="164" fontId="27" fillId="6" borderId="43" xfId="1" applyNumberFormat="1" applyFont="1" applyFill="1" applyBorder="1" applyAlignment="1">
      <alignment horizontal="center" vertical="center"/>
    </xf>
    <xf numFmtId="164" fontId="25" fillId="4" borderId="48" xfId="4" applyFont="1" applyFill="1" applyBorder="1" applyAlignment="1">
      <alignment horizontal="center" vertical="center"/>
    </xf>
    <xf numFmtId="164" fontId="25" fillId="4" borderId="26" xfId="4" applyFont="1" applyFill="1" applyBorder="1" applyAlignment="1">
      <alignment horizontal="center" vertical="center"/>
    </xf>
    <xf numFmtId="164" fontId="25" fillId="4" borderId="43" xfId="4" applyFont="1" applyFill="1" applyBorder="1" applyAlignment="1">
      <alignment horizontal="center" vertical="center"/>
    </xf>
    <xf numFmtId="43" fontId="25" fillId="4" borderId="0" xfId="1" applyFont="1" applyFill="1" applyBorder="1" applyAlignment="1">
      <alignment horizontal="center" vertical="center"/>
    </xf>
    <xf numFmtId="43" fontId="25" fillId="4" borderId="0" xfId="0" applyNumberFormat="1" applyFont="1" applyFill="1" applyAlignment="1">
      <alignment horizontal="center" vertical="center"/>
    </xf>
    <xf numFmtId="164" fontId="25" fillId="4" borderId="43" xfId="1" applyNumberFormat="1" applyFont="1" applyFill="1" applyBorder="1" applyAlignment="1">
      <alignment horizontal="center" vertical="center"/>
    </xf>
    <xf numFmtId="164" fontId="25" fillId="4" borderId="43" xfId="0" applyNumberFormat="1" applyFont="1" applyFill="1" applyBorder="1" applyAlignment="1">
      <alignment horizontal="center" vertical="center"/>
    </xf>
    <xf numFmtId="164" fontId="25" fillId="4" borderId="33" xfId="1" applyNumberFormat="1" applyFont="1" applyFill="1" applyBorder="1" applyAlignment="1">
      <alignment horizontal="center" vertical="center"/>
    </xf>
    <xf numFmtId="43" fontId="25" fillId="4" borderId="47" xfId="1" applyFont="1" applyFill="1" applyBorder="1" applyAlignment="1">
      <alignment horizontal="center" vertical="center"/>
    </xf>
    <xf numFmtId="43" fontId="25" fillId="4" borderId="47" xfId="0" applyNumberFormat="1" applyFont="1" applyFill="1" applyBorder="1" applyAlignment="1">
      <alignment horizontal="center" vertical="center"/>
    </xf>
    <xf numFmtId="164" fontId="27" fillId="9" borderId="43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4" fontId="28" fillId="0" borderId="11" xfId="0" applyNumberFormat="1" applyFont="1" applyBorder="1" applyAlignment="1">
      <alignment horizontal="center" vertical="center" wrapText="1"/>
    </xf>
    <xf numFmtId="0" fontId="33" fillId="4" borderId="0" xfId="0" applyFont="1" applyFill="1"/>
    <xf numFmtId="0" fontId="33" fillId="4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/>
    </xf>
    <xf numFmtId="0" fontId="33" fillId="0" borderId="0" xfId="0" applyFont="1"/>
    <xf numFmtId="0" fontId="33" fillId="4" borderId="0" xfId="0" applyFont="1" applyFill="1" applyAlignment="1">
      <alignment wrapText="1"/>
    </xf>
    <xf numFmtId="0" fontId="35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/>
    </xf>
    <xf numFmtId="0" fontId="36" fillId="4" borderId="0" xfId="0" applyFont="1" applyFill="1" applyAlignment="1">
      <alignment horizontal="right" vertical="center" wrapText="1"/>
    </xf>
    <xf numFmtId="0" fontId="36" fillId="4" borderId="0" xfId="0" applyFont="1" applyFill="1" applyAlignment="1">
      <alignment horizontal="left" vertical="center" wrapText="1"/>
    </xf>
    <xf numFmtId="0" fontId="33" fillId="4" borderId="0" xfId="0" quotePrefix="1" applyFont="1" applyFill="1" applyAlignment="1">
      <alignment wrapText="1"/>
    </xf>
    <xf numFmtId="0" fontId="33" fillId="4" borderId="0" xfId="0" applyFont="1" applyFill="1" applyAlignment="1">
      <alignment vertical="center"/>
    </xf>
    <xf numFmtId="0" fontId="15" fillId="4" borderId="0" xfId="0" applyFont="1" applyFill="1"/>
    <xf numFmtId="0" fontId="15" fillId="4" borderId="0" xfId="0" applyFont="1" applyFill="1" applyAlignment="1">
      <alignment wrapText="1"/>
    </xf>
    <xf numFmtId="0" fontId="15" fillId="4" borderId="0" xfId="0" applyFont="1" applyFill="1" applyAlignment="1">
      <alignment horizontal="center"/>
    </xf>
    <xf numFmtId="0" fontId="15" fillId="4" borderId="0" xfId="0" quotePrefix="1" applyFont="1" applyFill="1" applyAlignment="1">
      <alignment wrapText="1"/>
    </xf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left" wrapText="1"/>
    </xf>
    <xf numFmtId="0" fontId="41" fillId="0" borderId="1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4" fillId="3" borderId="9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19" xfId="0" applyFont="1" applyBorder="1" applyAlignment="1">
      <alignment vertical="center" wrapText="1"/>
    </xf>
    <xf numFmtId="0" fontId="44" fillId="0" borderId="19" xfId="0" applyFont="1" applyBorder="1" applyAlignment="1">
      <alignment horizontal="center" vertical="center" wrapText="1"/>
    </xf>
    <xf numFmtId="165" fontId="33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28" fillId="0" borderId="2" xfId="0" applyFont="1" applyBorder="1" applyAlignment="1">
      <alignment horizontal="center" vertical="center"/>
    </xf>
    <xf numFmtId="4" fontId="28" fillId="0" borderId="41" xfId="0" applyNumberFormat="1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4" fontId="28" fillId="0" borderId="15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165" fontId="15" fillId="0" borderId="0" xfId="0" applyNumberFormat="1" applyFont="1"/>
    <xf numFmtId="165" fontId="30" fillId="0" borderId="0" xfId="0" applyNumberFormat="1" applyFont="1"/>
    <xf numFmtId="165" fontId="44" fillId="0" borderId="0" xfId="0" applyNumberFormat="1" applyFont="1"/>
    <xf numFmtId="165" fontId="15" fillId="0" borderId="0" xfId="0" applyNumberFormat="1" applyFont="1" applyAlignment="1">
      <alignment horizontal="left"/>
    </xf>
    <xf numFmtId="0" fontId="24" fillId="2" borderId="9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 applyProtection="1">
      <alignment horizontal="left" vertical="center" wrapText="1"/>
      <protection locked="0"/>
    </xf>
    <xf numFmtId="0" fontId="47" fillId="6" borderId="1" xfId="0" applyFont="1" applyFill="1" applyBorder="1" applyAlignment="1" applyProtection="1">
      <alignment horizontal="left" vertical="center" wrapText="1"/>
      <protection locked="0"/>
    </xf>
    <xf numFmtId="0" fontId="30" fillId="6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46" fillId="7" borderId="1" xfId="0" applyFont="1" applyFill="1" applyBorder="1" applyAlignment="1" applyProtection="1">
      <alignment horizontal="left" vertical="center" wrapText="1"/>
      <protection locked="0"/>
    </xf>
    <xf numFmtId="0" fontId="47" fillId="7" borderId="2" xfId="0" applyFont="1" applyFill="1" applyBorder="1" applyAlignment="1" applyProtection="1">
      <alignment horizontal="left" vertical="center" wrapText="1"/>
      <protection locked="0"/>
    </xf>
    <xf numFmtId="0" fontId="46" fillId="7" borderId="2" xfId="0" applyFont="1" applyFill="1" applyBorder="1" applyAlignment="1" applyProtection="1">
      <alignment horizontal="left" vertical="center" wrapText="1"/>
      <protection locked="0"/>
    </xf>
    <xf numFmtId="0" fontId="48" fillId="7" borderId="2" xfId="0" applyFont="1" applyFill="1" applyBorder="1" applyAlignment="1">
      <alignment horizontal="center" vertical="center"/>
    </xf>
    <xf numFmtId="0" fontId="47" fillId="7" borderId="1" xfId="0" applyFont="1" applyFill="1" applyBorder="1" applyAlignment="1" applyProtection="1">
      <alignment horizontal="left" vertical="center" wrapText="1"/>
      <protection locked="0"/>
    </xf>
    <xf numFmtId="0" fontId="48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left" vertical="center"/>
    </xf>
    <xf numFmtId="0" fontId="29" fillId="7" borderId="1" xfId="0" applyFont="1" applyFill="1" applyBorder="1" applyAlignment="1">
      <alignment horizontal="left" vertical="center" wrapText="1"/>
    </xf>
    <xf numFmtId="0" fontId="46" fillId="8" borderId="1" xfId="0" applyFont="1" applyFill="1" applyBorder="1" applyAlignment="1" applyProtection="1">
      <alignment horizontal="left" vertical="center" wrapText="1"/>
      <protection locked="0"/>
    </xf>
    <xf numFmtId="0" fontId="47" fillId="8" borderId="1" xfId="0" applyFont="1" applyFill="1" applyBorder="1" applyAlignment="1" applyProtection="1">
      <alignment horizontal="left" vertical="center" wrapText="1"/>
      <protection locked="0"/>
    </xf>
    <xf numFmtId="0" fontId="30" fillId="8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left" vertical="center" wrapText="1"/>
    </xf>
    <xf numFmtId="0" fontId="29" fillId="8" borderId="2" xfId="0" applyFont="1" applyFill="1" applyBorder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164" fontId="24" fillId="10" borderId="31" xfId="0" applyNumberFormat="1" applyFont="1" applyFill="1" applyBorder="1" applyAlignment="1">
      <alignment vertical="center" wrapText="1"/>
    </xf>
    <xf numFmtId="164" fontId="24" fillId="10" borderId="43" xfId="0" applyNumberFormat="1" applyFont="1" applyFill="1" applyBorder="1" applyAlignment="1">
      <alignment vertical="center" wrapText="1"/>
    </xf>
    <xf numFmtId="0" fontId="32" fillId="0" borderId="0" xfId="0" applyFont="1" applyAlignment="1">
      <alignment horizontal="left" wrapText="1"/>
    </xf>
    <xf numFmtId="0" fontId="50" fillId="0" borderId="0" xfId="0" applyFont="1" applyAlignment="1">
      <alignment vertical="top" wrapText="1"/>
    </xf>
    <xf numFmtId="0" fontId="51" fillId="0" borderId="0" xfId="0" applyFont="1" applyAlignment="1">
      <alignment vertical="top" wrapText="1"/>
    </xf>
    <xf numFmtId="0" fontId="33" fillId="0" borderId="0" xfId="0" applyFont="1" applyAlignment="1">
      <alignment vertical="top" wrapText="1"/>
    </xf>
    <xf numFmtId="0" fontId="43" fillId="0" borderId="0" xfId="0" applyFont="1" applyAlignment="1">
      <alignment horizontal="center"/>
    </xf>
    <xf numFmtId="0" fontId="39" fillId="0" borderId="12" xfId="0" applyFont="1" applyBorder="1" applyAlignment="1">
      <alignment vertical="center" wrapText="1"/>
    </xf>
    <xf numFmtId="0" fontId="41" fillId="0" borderId="0" xfId="0" applyFont="1"/>
    <xf numFmtId="0" fontId="52" fillId="0" borderId="0" xfId="0" applyFont="1"/>
    <xf numFmtId="0" fontId="32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56" fillId="11" borderId="0" xfId="0" applyFont="1" applyFill="1" applyAlignment="1">
      <alignment horizontal="center" vertical="center" wrapText="1"/>
    </xf>
    <xf numFmtId="0" fontId="57" fillId="0" borderId="0" xfId="0" applyFont="1" applyAlignment="1">
      <alignment horizontal="left" vertical="center" wrapText="1"/>
    </xf>
    <xf numFmtId="0" fontId="57" fillId="0" borderId="0" xfId="0" applyFont="1" applyAlignment="1">
      <alignment vertical="center" wrapText="1"/>
    </xf>
    <xf numFmtId="0" fontId="58" fillId="0" borderId="0" xfId="0" applyFont="1" applyAlignment="1">
      <alignment horizontal="left" vertical="center" wrapText="1"/>
    </xf>
    <xf numFmtId="0" fontId="58" fillId="0" borderId="0" xfId="0" applyFont="1" applyAlignment="1">
      <alignment vertical="center" wrapText="1"/>
    </xf>
    <xf numFmtId="0" fontId="57" fillId="0" borderId="0" xfId="0" applyFont="1" applyAlignment="1">
      <alignment horizontal="left" wrapText="1"/>
    </xf>
    <xf numFmtId="0" fontId="56" fillId="0" borderId="0" xfId="0" applyFont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164" fontId="26" fillId="6" borderId="33" xfId="1" applyNumberFormat="1" applyFont="1" applyFill="1" applyBorder="1" applyAlignment="1">
      <alignment horizontal="center" vertical="center"/>
    </xf>
    <xf numFmtId="164" fontId="25" fillId="0" borderId="43" xfId="1" applyNumberFormat="1" applyFont="1" applyFill="1" applyBorder="1" applyAlignment="1">
      <alignment horizontal="center" vertical="center"/>
    </xf>
    <xf numFmtId="0" fontId="45" fillId="14" borderId="54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3" borderId="0" xfId="0" applyFont="1" applyFill="1" applyAlignment="1">
      <alignment horizontal="center" vertical="center" wrapText="1"/>
    </xf>
    <xf numFmtId="164" fontId="25" fillId="0" borderId="0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66" fontId="25" fillId="0" borderId="0" xfId="3" applyNumberFormat="1" applyFont="1" applyFill="1" applyBorder="1" applyAlignment="1">
      <alignment horizontal="center"/>
    </xf>
    <xf numFmtId="43" fontId="25" fillId="0" borderId="0" xfId="0" applyNumberFormat="1" applyFont="1" applyAlignment="1">
      <alignment horizontal="center" vertical="center"/>
    </xf>
    <xf numFmtId="164" fontId="25" fillId="0" borderId="0" xfId="4" applyFont="1" applyFill="1" applyBorder="1" applyAlignment="1">
      <alignment horizontal="center" vertical="center"/>
    </xf>
    <xf numFmtId="164" fontId="27" fillId="0" borderId="0" xfId="1" applyNumberFormat="1" applyFont="1" applyFill="1" applyBorder="1" applyAlignment="1">
      <alignment horizontal="center" vertical="center"/>
    </xf>
    <xf numFmtId="43" fontId="27" fillId="0" borderId="0" xfId="1" applyFont="1" applyFill="1" applyBorder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64" fontId="26" fillId="0" borderId="0" xfId="1" applyNumberFormat="1" applyFont="1" applyFill="1" applyBorder="1" applyAlignment="1">
      <alignment horizontal="center" vertical="center"/>
    </xf>
    <xf numFmtId="164" fontId="24" fillId="0" borderId="0" xfId="0" applyNumberFormat="1" applyFont="1" applyAlignment="1">
      <alignment vertical="center" wrapText="1"/>
    </xf>
    <xf numFmtId="0" fontId="15" fillId="0" borderId="0" xfId="0" applyFont="1" applyAlignment="1">
      <alignment wrapText="1"/>
    </xf>
    <xf numFmtId="2" fontId="15" fillId="0" borderId="0" xfId="0" applyNumberFormat="1" applyFont="1"/>
    <xf numFmtId="2" fontId="3" fillId="0" borderId="0" xfId="0" applyNumberFormat="1" applyFont="1"/>
    <xf numFmtId="1" fontId="28" fillId="0" borderId="18" xfId="0" applyNumberFormat="1" applyFont="1" applyBorder="1" applyAlignment="1">
      <alignment horizontal="center" vertical="center"/>
    </xf>
    <xf numFmtId="9" fontId="28" fillId="0" borderId="2" xfId="3" applyFont="1" applyBorder="1" applyAlignment="1">
      <alignment horizontal="center" vertical="center" wrapText="1"/>
    </xf>
    <xf numFmtId="9" fontId="28" fillId="0" borderId="14" xfId="3" applyFont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/>
    </xf>
    <xf numFmtId="14" fontId="28" fillId="0" borderId="1" xfId="0" applyNumberFormat="1" applyFont="1" applyBorder="1" applyAlignment="1">
      <alignment horizontal="center" vertical="center"/>
    </xf>
    <xf numFmtId="0" fontId="28" fillId="0" borderId="1" xfId="0" quotePrefix="1" applyFont="1" applyBorder="1" applyAlignment="1">
      <alignment horizontal="center" vertical="center"/>
    </xf>
    <xf numFmtId="164" fontId="28" fillId="0" borderId="12" xfId="4" applyFont="1" applyBorder="1" applyAlignment="1">
      <alignment horizontal="center" vertical="center"/>
    </xf>
    <xf numFmtId="164" fontId="15" fillId="0" borderId="0" xfId="4" applyFont="1"/>
    <xf numFmtId="164" fontId="14" fillId="3" borderId="10" xfId="4" applyFont="1" applyFill="1" applyBorder="1" applyAlignment="1">
      <alignment horizontal="center" vertical="center" wrapText="1"/>
    </xf>
    <xf numFmtId="164" fontId="33" fillId="0" borderId="20" xfId="4" applyFont="1" applyBorder="1" applyAlignment="1">
      <alignment horizontal="center" vertical="center" wrapText="1"/>
    </xf>
    <xf numFmtId="164" fontId="28" fillId="0" borderId="1" xfId="4" applyFont="1" applyBorder="1" applyAlignment="1">
      <alignment horizontal="center" vertical="center" wrapText="1"/>
    </xf>
    <xf numFmtId="164" fontId="30" fillId="0" borderId="0" xfId="4" applyFont="1"/>
    <xf numFmtId="164" fontId="3" fillId="0" borderId="0" xfId="4" applyFont="1"/>
    <xf numFmtId="164" fontId="44" fillId="0" borderId="0" xfId="4" applyFont="1" applyAlignment="1">
      <alignment vertical="center" wrapText="1"/>
    </xf>
    <xf numFmtId="164" fontId="33" fillId="0" borderId="0" xfId="4" applyFont="1" applyAlignment="1">
      <alignment vertical="top" wrapText="1"/>
    </xf>
    <xf numFmtId="164" fontId="50" fillId="0" borderId="0" xfId="4" applyFont="1" applyAlignment="1">
      <alignment vertical="top" wrapText="1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164" fontId="28" fillId="0" borderId="19" xfId="4" applyFont="1" applyBorder="1" applyAlignment="1">
      <alignment horizontal="center" vertical="center" wrapText="1"/>
    </xf>
    <xf numFmtId="164" fontId="28" fillId="0" borderId="20" xfId="4" applyFont="1" applyBorder="1" applyAlignment="1">
      <alignment horizontal="center" vertical="center"/>
    </xf>
    <xf numFmtId="167" fontId="25" fillId="4" borderId="33" xfId="3" applyNumberFormat="1" applyFont="1" applyFill="1" applyBorder="1" applyAlignment="1">
      <alignment horizontal="center"/>
    </xf>
    <xf numFmtId="167" fontId="25" fillId="4" borderId="31" xfId="3" applyNumberFormat="1" applyFont="1" applyFill="1" applyBorder="1" applyAlignment="1">
      <alignment horizontal="center"/>
    </xf>
    <xf numFmtId="167" fontId="25" fillId="4" borderId="30" xfId="3" applyNumberFormat="1" applyFont="1" applyFill="1" applyBorder="1" applyAlignment="1">
      <alignment horizontal="center"/>
    </xf>
    <xf numFmtId="164" fontId="25" fillId="4" borderId="31" xfId="4" applyFont="1" applyFill="1" applyBorder="1" applyAlignment="1">
      <alignment horizontal="center" vertical="center"/>
    </xf>
    <xf numFmtId="0" fontId="45" fillId="14" borderId="26" xfId="0" applyFont="1" applyFill="1" applyBorder="1" applyAlignment="1">
      <alignment horizontal="center" vertical="center" wrapText="1"/>
    </xf>
    <xf numFmtId="0" fontId="45" fillId="14" borderId="59" xfId="0" applyFont="1" applyFill="1" applyBorder="1" applyAlignment="1">
      <alignment horizontal="center" vertical="center" wrapText="1"/>
    </xf>
    <xf numFmtId="167" fontId="45" fillId="14" borderId="52" xfId="0" applyNumberFormat="1" applyFont="1" applyFill="1" applyBorder="1" applyAlignment="1">
      <alignment horizontal="center" vertical="center" wrapText="1"/>
    </xf>
    <xf numFmtId="167" fontId="45" fillId="14" borderId="42" xfId="3" applyNumberFormat="1" applyFont="1" applyFill="1" applyBorder="1" applyAlignment="1">
      <alignment horizontal="center" vertical="center" wrapText="1"/>
    </xf>
    <xf numFmtId="9" fontId="45" fillId="14" borderId="54" xfId="3" applyFont="1" applyFill="1" applyBorder="1" applyAlignment="1">
      <alignment horizontal="center" vertical="center" wrapText="1"/>
    </xf>
    <xf numFmtId="164" fontId="28" fillId="0" borderId="1" xfId="4" applyFont="1" applyFill="1" applyBorder="1" applyAlignment="1">
      <alignment horizontal="center" vertical="center" wrapText="1"/>
    </xf>
    <xf numFmtId="9" fontId="28" fillId="0" borderId="2" xfId="3" applyFont="1" applyFill="1" applyBorder="1" applyAlignment="1">
      <alignment horizontal="center" vertical="center" wrapText="1"/>
    </xf>
    <xf numFmtId="164" fontId="28" fillId="0" borderId="12" xfId="4" applyFont="1" applyFill="1" applyBorder="1" applyAlignment="1">
      <alignment horizontal="center" vertical="center"/>
    </xf>
    <xf numFmtId="43" fontId="28" fillId="0" borderId="1" xfId="1" applyFont="1" applyFill="1" applyBorder="1" applyAlignment="1">
      <alignment horizontal="center" vertical="center"/>
    </xf>
    <xf numFmtId="43" fontId="28" fillId="0" borderId="55" xfId="1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0" fontId="28" fillId="0" borderId="19" xfId="0" quotePrefix="1" applyFont="1" applyBorder="1" applyAlignment="1">
      <alignment horizontal="center" vertical="center"/>
    </xf>
    <xf numFmtId="14" fontId="28" fillId="0" borderId="19" xfId="0" applyNumberFormat="1" applyFont="1" applyBorder="1" applyAlignment="1">
      <alignment horizontal="center" vertical="center"/>
    </xf>
    <xf numFmtId="4" fontId="28" fillId="0" borderId="19" xfId="0" applyNumberFormat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43" fontId="28" fillId="0" borderId="56" xfId="1" applyFont="1" applyFill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4" fontId="28" fillId="0" borderId="63" xfId="0" applyNumberFormat="1" applyFont="1" applyBorder="1" applyAlignment="1">
      <alignment horizontal="center" vertical="center" wrapText="1"/>
    </xf>
    <xf numFmtId="14" fontId="28" fillId="0" borderId="19" xfId="0" applyNumberFormat="1" applyFont="1" applyBorder="1" applyAlignment="1">
      <alignment horizontal="center" vertical="center" wrapText="1"/>
    </xf>
    <xf numFmtId="164" fontId="28" fillId="0" borderId="3" xfId="4" applyFont="1" applyFill="1" applyBorder="1" applyAlignment="1">
      <alignment horizontal="center" vertical="center"/>
    </xf>
    <xf numFmtId="4" fontId="28" fillId="0" borderId="13" xfId="0" applyNumberFormat="1" applyFont="1" applyBorder="1" applyAlignment="1">
      <alignment horizontal="center" vertical="center" wrapText="1"/>
    </xf>
    <xf numFmtId="4" fontId="28" fillId="0" borderId="14" xfId="0" applyNumberFormat="1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164" fontId="28" fillId="0" borderId="12" xfId="4" applyFont="1" applyBorder="1" applyAlignment="1">
      <alignment horizontal="center" vertical="center" wrapText="1"/>
    </xf>
    <xf numFmtId="43" fontId="28" fillId="0" borderId="14" xfId="1" applyFont="1" applyFill="1" applyBorder="1" applyAlignment="1">
      <alignment horizontal="center" vertical="center"/>
    </xf>
    <xf numFmtId="43" fontId="25" fillId="0" borderId="48" xfId="1" applyFont="1" applyFill="1" applyBorder="1" applyAlignment="1">
      <alignment horizontal="center" vertical="center"/>
    </xf>
    <xf numFmtId="43" fontId="25" fillId="0" borderId="48" xfId="0" applyNumberFormat="1" applyFont="1" applyBorder="1" applyAlignment="1">
      <alignment horizontal="center" vertical="center"/>
    </xf>
    <xf numFmtId="43" fontId="25" fillId="0" borderId="45" xfId="1" applyFont="1" applyFill="1" applyBorder="1" applyAlignment="1">
      <alignment horizontal="center" vertical="center"/>
    </xf>
    <xf numFmtId="43" fontId="25" fillId="0" borderId="45" xfId="0" applyNumberFormat="1" applyFont="1" applyBorder="1" applyAlignment="1">
      <alignment horizontal="center" vertical="center"/>
    </xf>
    <xf numFmtId="164" fontId="25" fillId="0" borderId="43" xfId="0" applyNumberFormat="1" applyFont="1" applyBorder="1" applyAlignment="1">
      <alignment horizontal="center" vertical="center"/>
    </xf>
    <xf numFmtId="164" fontId="25" fillId="0" borderId="33" xfId="1" applyNumberFormat="1" applyFont="1" applyFill="1" applyBorder="1" applyAlignment="1">
      <alignment horizontal="center" vertical="center"/>
    </xf>
    <xf numFmtId="43" fontId="25" fillId="0" borderId="33" xfId="1" applyFont="1" applyFill="1" applyBorder="1" applyAlignment="1">
      <alignment horizontal="center" vertical="center"/>
    </xf>
    <xf numFmtId="43" fontId="25" fillId="0" borderId="33" xfId="0" applyNumberFormat="1" applyFont="1" applyBorder="1" applyAlignment="1">
      <alignment horizontal="center" vertical="center"/>
    </xf>
    <xf numFmtId="43" fontId="25" fillId="0" borderId="26" xfId="1" applyFont="1" applyFill="1" applyBorder="1" applyAlignment="1">
      <alignment horizontal="center" vertical="center"/>
    </xf>
    <xf numFmtId="43" fontId="25" fillId="0" borderId="26" xfId="0" applyNumberFormat="1" applyFont="1" applyBorder="1" applyAlignment="1">
      <alignment horizontal="center" vertical="center"/>
    </xf>
    <xf numFmtId="43" fontId="25" fillId="0" borderId="47" xfId="1" applyFont="1" applyFill="1" applyBorder="1" applyAlignment="1">
      <alignment horizontal="center" vertical="center"/>
    </xf>
    <xf numFmtId="43" fontId="25" fillId="0" borderId="47" xfId="0" applyNumberFormat="1" applyFont="1" applyBorder="1" applyAlignment="1">
      <alignment horizontal="center" vertical="center"/>
    </xf>
    <xf numFmtId="43" fontId="25" fillId="0" borderId="46" xfId="1" applyFont="1" applyFill="1" applyBorder="1" applyAlignment="1">
      <alignment horizontal="center" vertical="center"/>
    </xf>
    <xf numFmtId="43" fontId="25" fillId="0" borderId="46" xfId="0" applyNumberFormat="1" applyFont="1" applyBorder="1" applyAlignment="1">
      <alignment horizontal="center" vertical="center"/>
    </xf>
    <xf numFmtId="164" fontId="25" fillId="0" borderId="47" xfId="4" applyFont="1" applyBorder="1"/>
    <xf numFmtId="0" fontId="25" fillId="0" borderId="0" xfId="0" applyFont="1"/>
    <xf numFmtId="164" fontId="28" fillId="0" borderId="20" xfId="4" applyFont="1" applyFill="1" applyBorder="1" applyAlignment="1">
      <alignment horizontal="center" vertical="center"/>
    </xf>
    <xf numFmtId="14" fontId="28" fillId="0" borderId="14" xfId="0" applyNumberFormat="1" applyFont="1" applyBorder="1" applyAlignment="1">
      <alignment horizontal="center" vertical="center"/>
    </xf>
    <xf numFmtId="164" fontId="28" fillId="0" borderId="14" xfId="4" applyFont="1" applyFill="1" applyBorder="1" applyAlignment="1">
      <alignment horizontal="center" vertical="center" wrapText="1"/>
    </xf>
    <xf numFmtId="164" fontId="28" fillId="0" borderId="15" xfId="4" applyFont="1" applyFill="1" applyBorder="1" applyAlignment="1">
      <alignment horizontal="center" vertical="center"/>
    </xf>
    <xf numFmtId="14" fontId="28" fillId="0" borderId="14" xfId="0" applyNumberFormat="1" applyFont="1" applyBorder="1" applyAlignment="1">
      <alignment horizontal="center" vertical="center" wrapText="1"/>
    </xf>
    <xf numFmtId="1" fontId="28" fillId="0" borderId="13" xfId="0" applyNumberFormat="1" applyFont="1" applyBorder="1" applyAlignment="1">
      <alignment horizontal="center" vertical="center"/>
    </xf>
    <xf numFmtId="0" fontId="39" fillId="0" borderId="12" xfId="0" applyFont="1" applyBorder="1" applyAlignment="1">
      <alignment horizontal="left" vertical="center"/>
    </xf>
    <xf numFmtId="164" fontId="25" fillId="4" borderId="44" xfId="4" applyFont="1" applyFill="1" applyBorder="1" applyAlignment="1">
      <alignment horizontal="center" vertical="center"/>
    </xf>
    <xf numFmtId="164" fontId="25" fillId="0" borderId="44" xfId="4" applyFont="1" applyFill="1" applyBorder="1" applyAlignment="1">
      <alignment horizontal="center" vertical="center"/>
    </xf>
    <xf numFmtId="164" fontId="25" fillId="0" borderId="44" xfId="4" applyFont="1" applyBorder="1" applyAlignment="1">
      <alignment horizontal="center" vertical="center"/>
    </xf>
    <xf numFmtId="164" fontId="25" fillId="4" borderId="0" xfId="4" applyFont="1" applyFill="1" applyAlignment="1">
      <alignment horizontal="center" vertical="center"/>
    </xf>
    <xf numFmtId="164" fontId="25" fillId="0" borderId="45" xfId="4" applyFont="1" applyFill="1" applyBorder="1" applyAlignment="1">
      <alignment horizontal="center" vertical="center"/>
    </xf>
    <xf numFmtId="164" fontId="25" fillId="0" borderId="45" xfId="4" applyFont="1" applyBorder="1" applyAlignment="1">
      <alignment horizontal="center" vertical="center"/>
    </xf>
    <xf numFmtId="164" fontId="25" fillId="0" borderId="48" xfId="4" applyFont="1" applyFill="1" applyBorder="1" applyAlignment="1">
      <alignment horizontal="center" vertical="center"/>
    </xf>
    <xf numFmtId="164" fontId="25" fillId="0" borderId="48" xfId="4" applyFont="1" applyBorder="1" applyAlignment="1">
      <alignment horizontal="center" vertical="center"/>
    </xf>
    <xf numFmtId="164" fontId="25" fillId="4" borderId="33" xfId="4" applyFont="1" applyFill="1" applyBorder="1" applyAlignment="1">
      <alignment horizontal="center" vertical="center"/>
    </xf>
    <xf numFmtId="164" fontId="25" fillId="0" borderId="33" xfId="4" applyFont="1" applyFill="1" applyBorder="1" applyAlignment="1">
      <alignment horizontal="center" vertical="center"/>
    </xf>
    <xf numFmtId="164" fontId="25" fillId="0" borderId="33" xfId="4" applyFont="1" applyBorder="1" applyAlignment="1">
      <alignment horizontal="center" vertical="center"/>
    </xf>
    <xf numFmtId="164" fontId="25" fillId="0" borderId="43" xfId="4" applyFont="1" applyFill="1" applyBorder="1" applyAlignment="1">
      <alignment horizontal="center" vertical="center"/>
    </xf>
    <xf numFmtId="164" fontId="25" fillId="0" borderId="43" xfId="4" applyFont="1" applyBorder="1" applyAlignment="1">
      <alignment horizontal="center" vertical="center"/>
    </xf>
    <xf numFmtId="44" fontId="20" fillId="0" borderId="0" xfId="0" applyNumberFormat="1" applyFont="1" applyAlignment="1">
      <alignment horizontal="center"/>
    </xf>
    <xf numFmtId="169" fontId="24" fillId="10" borderId="43" xfId="0" applyNumberFormat="1" applyFont="1" applyFill="1" applyBorder="1" applyAlignment="1">
      <alignment vertical="center" wrapText="1"/>
    </xf>
    <xf numFmtId="0" fontId="30" fillId="12" borderId="0" xfId="0" applyFont="1" applyFill="1" applyAlignment="1">
      <alignment horizontal="left" vertical="center" wrapText="1"/>
    </xf>
    <xf numFmtId="164" fontId="25" fillId="12" borderId="43" xfId="1" applyNumberFormat="1" applyFont="1" applyFill="1" applyBorder="1" applyAlignment="1">
      <alignment horizontal="center" vertical="center"/>
    </xf>
    <xf numFmtId="164" fontId="25" fillId="12" borderId="43" xfId="0" applyNumberFormat="1" applyFont="1" applyFill="1" applyBorder="1" applyAlignment="1">
      <alignment horizontal="center" vertical="center"/>
    </xf>
    <xf numFmtId="164" fontId="25" fillId="12" borderId="33" xfId="1" applyNumberFormat="1" applyFont="1" applyFill="1" applyBorder="1" applyAlignment="1">
      <alignment horizontal="center" vertical="center"/>
    </xf>
    <xf numFmtId="164" fontId="25" fillId="12" borderId="33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70" fontId="20" fillId="0" borderId="12" xfId="0" applyNumberFormat="1" applyFont="1" applyBorder="1" applyAlignment="1">
      <alignment vertical="center"/>
    </xf>
    <xf numFmtId="14" fontId="19" fillId="0" borderId="1" xfId="0" applyNumberFormat="1" applyFont="1" applyBorder="1" applyAlignment="1">
      <alignment horizontal="center" vertical="center"/>
    </xf>
    <xf numFmtId="165" fontId="42" fillId="0" borderId="0" xfId="0" applyNumberFormat="1" applyFont="1"/>
    <xf numFmtId="2" fontId="28" fillId="0" borderId="0" xfId="0" applyNumberFormat="1" applyFont="1"/>
    <xf numFmtId="165" fontId="28" fillId="0" borderId="0" xfId="0" applyNumberFormat="1" applyFont="1"/>
    <xf numFmtId="164" fontId="42" fillId="0" borderId="0" xfId="4" applyFont="1"/>
    <xf numFmtId="165" fontId="43" fillId="0" borderId="0" xfId="0" applyNumberFormat="1" applyFont="1"/>
    <xf numFmtId="165" fontId="28" fillId="0" borderId="0" xfId="0" applyNumberFormat="1" applyFont="1" applyAlignment="1">
      <alignment horizontal="left"/>
    </xf>
    <xf numFmtId="165" fontId="61" fillId="0" borderId="0" xfId="0" applyNumberFormat="1" applyFont="1"/>
    <xf numFmtId="0" fontId="42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vertical="center"/>
    </xf>
    <xf numFmtId="0" fontId="42" fillId="0" borderId="13" xfId="0" applyFont="1" applyBorder="1" applyAlignment="1">
      <alignment horizontal="right" vertical="center"/>
    </xf>
    <xf numFmtId="0" fontId="18" fillId="0" borderId="15" xfId="0" applyFont="1" applyBorder="1"/>
    <xf numFmtId="14" fontId="43" fillId="0" borderId="0" xfId="0" applyNumberFormat="1" applyFont="1" applyAlignment="1">
      <alignment horizont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8" fillId="3" borderId="11" xfId="0" applyFont="1" applyFill="1" applyBorder="1" applyAlignment="1">
      <alignment horizontal="right" vertical="center" wrapText="1"/>
    </xf>
    <xf numFmtId="0" fontId="38" fillId="3" borderId="1" xfId="0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/>
    </xf>
    <xf numFmtId="0" fontId="37" fillId="3" borderId="4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vertical="center" wrapText="1"/>
    </xf>
    <xf numFmtId="0" fontId="37" fillId="3" borderId="24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7" fillId="3" borderId="32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37" fillId="3" borderId="30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9" fillId="0" borderId="3" xfId="0" applyFont="1" applyBorder="1" applyAlignment="1">
      <alignment horizontal="left" vertical="center" wrapText="1"/>
    </xf>
    <xf numFmtId="0" fontId="39" fillId="0" borderId="36" xfId="0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33" fillId="4" borderId="0" xfId="0" applyFont="1" applyFill="1" applyAlignment="1">
      <alignment horizontal="center"/>
    </xf>
    <xf numFmtId="0" fontId="33" fillId="4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right" vertical="center" wrapText="1"/>
    </xf>
    <xf numFmtId="0" fontId="15" fillId="4" borderId="0" xfId="0" applyFont="1" applyFill="1" applyAlignment="1">
      <alignment horizontal="center"/>
    </xf>
    <xf numFmtId="0" fontId="40" fillId="0" borderId="14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168" fontId="39" fillId="0" borderId="3" xfId="4" applyNumberFormat="1" applyFont="1" applyFill="1" applyBorder="1" applyAlignment="1">
      <alignment horizontal="left" vertical="center" wrapText="1"/>
    </xf>
    <xf numFmtId="168" fontId="39" fillId="0" borderId="36" xfId="4" applyNumberFormat="1" applyFont="1" applyFill="1" applyBorder="1" applyAlignment="1">
      <alignment horizontal="left" vertical="center" wrapText="1"/>
    </xf>
    <xf numFmtId="0" fontId="62" fillId="0" borderId="0" xfId="0" applyFont="1" applyAlignment="1">
      <alignment horizontal="center" vertical="top" wrapText="1"/>
    </xf>
    <xf numFmtId="0" fontId="38" fillId="3" borderId="21" xfId="0" applyFont="1" applyFill="1" applyBorder="1" applyAlignment="1">
      <alignment horizontal="right" vertical="center" wrapText="1"/>
    </xf>
    <xf numFmtId="0" fontId="38" fillId="3" borderId="22" xfId="0" applyFont="1" applyFill="1" applyBorder="1" applyAlignment="1">
      <alignment horizontal="right" vertical="center" wrapText="1"/>
    </xf>
    <xf numFmtId="0" fontId="38" fillId="3" borderId="23" xfId="0" applyFont="1" applyFill="1" applyBorder="1" applyAlignment="1">
      <alignment horizontal="right" vertical="center" wrapText="1"/>
    </xf>
    <xf numFmtId="0" fontId="38" fillId="3" borderId="37" xfId="0" applyFont="1" applyFill="1" applyBorder="1" applyAlignment="1">
      <alignment horizontal="right" vertical="center" wrapText="1"/>
    </xf>
    <xf numFmtId="0" fontId="38" fillId="3" borderId="38" xfId="0" applyFont="1" applyFill="1" applyBorder="1" applyAlignment="1">
      <alignment horizontal="right" vertical="center" wrapText="1"/>
    </xf>
    <xf numFmtId="0" fontId="38" fillId="3" borderId="39" xfId="0" applyFont="1" applyFill="1" applyBorder="1" applyAlignment="1">
      <alignment horizontal="right" vertical="center" wrapText="1"/>
    </xf>
    <xf numFmtId="0" fontId="32" fillId="0" borderId="0" xfId="0" applyFont="1" applyAlignment="1">
      <alignment horizontal="left" wrapText="1"/>
    </xf>
    <xf numFmtId="10" fontId="42" fillId="0" borderId="14" xfId="3" applyNumberFormat="1" applyFont="1" applyFill="1" applyBorder="1" applyAlignment="1">
      <alignment horizontal="right" vertical="center" indent="2"/>
    </xf>
    <xf numFmtId="0" fontId="38" fillId="3" borderId="13" xfId="0" applyFont="1" applyFill="1" applyBorder="1" applyAlignment="1">
      <alignment horizontal="right" vertical="center" wrapText="1"/>
    </xf>
    <xf numFmtId="0" fontId="38" fillId="3" borderId="14" xfId="0" applyFont="1" applyFill="1" applyBorder="1" applyAlignment="1">
      <alignment horizontal="right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168" fontId="39" fillId="0" borderId="16" xfId="4" applyNumberFormat="1" applyFont="1" applyFill="1" applyBorder="1" applyAlignment="1">
      <alignment horizontal="left" vertical="center" wrapText="1"/>
    </xf>
    <xf numFmtId="168" fontId="39" fillId="0" borderId="40" xfId="4" applyNumberFormat="1" applyFont="1" applyFill="1" applyBorder="1" applyAlignment="1">
      <alignment horizontal="left" vertical="center" wrapText="1"/>
    </xf>
    <xf numFmtId="165" fontId="42" fillId="0" borderId="9" xfId="0" applyNumberFormat="1" applyFont="1" applyBorder="1" applyAlignment="1">
      <alignment horizontal="left" vertical="center"/>
    </xf>
    <xf numFmtId="0" fontId="45" fillId="12" borderId="34" xfId="0" applyFont="1" applyFill="1" applyBorder="1" applyAlignment="1">
      <alignment horizontal="center" vertical="center" wrapText="1"/>
    </xf>
    <xf numFmtId="0" fontId="45" fillId="12" borderId="61" xfId="0" applyFont="1" applyFill="1" applyBorder="1" applyAlignment="1">
      <alignment horizontal="center" vertical="center" wrapText="1"/>
    </xf>
    <xf numFmtId="0" fontId="45" fillId="12" borderId="52" xfId="0" applyFont="1" applyFill="1" applyBorder="1" applyAlignment="1">
      <alignment horizontal="center" vertical="center" wrapText="1"/>
    </xf>
    <xf numFmtId="164" fontId="45" fillId="12" borderId="35" xfId="4" applyFont="1" applyFill="1" applyBorder="1" applyAlignment="1">
      <alignment horizontal="center" vertical="center" wrapText="1"/>
    </xf>
    <xf numFmtId="164" fontId="45" fillId="12" borderId="62" xfId="4" applyFont="1" applyFill="1" applyBorder="1" applyAlignment="1">
      <alignment horizontal="center" vertical="center" wrapText="1"/>
    </xf>
    <xf numFmtId="164" fontId="45" fillId="12" borderId="53" xfId="4" applyFont="1" applyFill="1" applyBorder="1" applyAlignment="1">
      <alignment horizontal="center" vertical="center" wrapText="1"/>
    </xf>
    <xf numFmtId="0" fontId="45" fillId="13" borderId="28" xfId="0" applyFont="1" applyFill="1" applyBorder="1" applyAlignment="1">
      <alignment horizontal="center" vertical="center" wrapText="1"/>
    </xf>
    <xf numFmtId="0" fontId="45" fillId="13" borderId="60" xfId="0" applyFont="1" applyFill="1" applyBorder="1" applyAlignment="1">
      <alignment horizontal="center" vertical="center" wrapText="1"/>
    </xf>
    <xf numFmtId="0" fontId="45" fillId="13" borderId="51" xfId="0" applyFont="1" applyFill="1" applyBorder="1" applyAlignment="1">
      <alignment horizontal="center" vertical="center" wrapText="1"/>
    </xf>
    <xf numFmtId="0" fontId="45" fillId="13" borderId="34" xfId="0" applyFont="1" applyFill="1" applyBorder="1" applyAlignment="1">
      <alignment horizontal="center" vertical="center" wrapText="1"/>
    </xf>
    <xf numFmtId="0" fontId="45" fillId="13" borderId="61" xfId="0" applyFont="1" applyFill="1" applyBorder="1" applyAlignment="1">
      <alignment horizontal="center" vertical="center" wrapText="1"/>
    </xf>
    <xf numFmtId="0" fontId="45" fillId="13" borderId="52" xfId="0" applyFont="1" applyFill="1" applyBorder="1" applyAlignment="1">
      <alignment horizontal="center" vertical="center" wrapText="1"/>
    </xf>
    <xf numFmtId="0" fontId="45" fillId="14" borderId="35" xfId="0" applyFont="1" applyFill="1" applyBorder="1" applyAlignment="1">
      <alignment horizontal="center" vertical="center" wrapText="1"/>
    </xf>
    <xf numFmtId="0" fontId="45" fillId="14" borderId="62" xfId="0" applyFont="1" applyFill="1" applyBorder="1" applyAlignment="1">
      <alignment horizontal="center" vertical="center" wrapText="1"/>
    </xf>
    <xf numFmtId="0" fontId="45" fillId="14" borderId="53" xfId="0" applyFont="1" applyFill="1" applyBorder="1" applyAlignment="1">
      <alignment horizontal="center" vertical="center" wrapText="1"/>
    </xf>
    <xf numFmtId="164" fontId="45" fillId="13" borderId="35" xfId="4" applyFont="1" applyFill="1" applyBorder="1" applyAlignment="1">
      <alignment horizontal="center" vertical="center" wrapText="1"/>
    </xf>
    <xf numFmtId="164" fontId="45" fillId="13" borderId="62" xfId="4" applyFont="1" applyFill="1" applyBorder="1" applyAlignment="1">
      <alignment horizontal="center" vertical="center" wrapText="1"/>
    </xf>
    <xf numFmtId="164" fontId="45" fillId="13" borderId="53" xfId="4" applyFont="1" applyFill="1" applyBorder="1" applyAlignment="1">
      <alignment horizontal="center" vertical="center" wrapText="1"/>
    </xf>
    <xf numFmtId="0" fontId="45" fillId="14" borderId="28" xfId="0" applyFont="1" applyFill="1" applyBorder="1" applyAlignment="1">
      <alignment horizontal="center" vertical="center" wrapText="1"/>
    </xf>
    <xf numFmtId="0" fontId="45" fillId="14" borderId="60" xfId="0" applyFont="1" applyFill="1" applyBorder="1" applyAlignment="1">
      <alignment horizontal="center" vertical="center" wrapText="1"/>
    </xf>
    <xf numFmtId="0" fontId="45" fillId="14" borderId="51" xfId="0" applyFont="1" applyFill="1" applyBorder="1" applyAlignment="1">
      <alignment horizontal="center" vertical="center" wrapText="1"/>
    </xf>
    <xf numFmtId="0" fontId="45" fillId="14" borderId="34" xfId="0" applyFont="1" applyFill="1" applyBorder="1" applyAlignment="1">
      <alignment horizontal="center" vertical="center" wrapText="1"/>
    </xf>
    <xf numFmtId="0" fontId="45" fillId="14" borderId="61" xfId="0" applyFont="1" applyFill="1" applyBorder="1" applyAlignment="1">
      <alignment horizontal="center" vertical="center" wrapText="1"/>
    </xf>
    <xf numFmtId="0" fontId="45" fillId="14" borderId="52" xfId="0" applyFont="1" applyFill="1" applyBorder="1" applyAlignment="1">
      <alignment horizontal="center" vertical="center" wrapText="1"/>
    </xf>
    <xf numFmtId="0" fontId="45" fillId="5" borderId="34" xfId="0" applyFont="1" applyFill="1" applyBorder="1" applyAlignment="1">
      <alignment horizontal="center" vertical="center" wrapText="1"/>
    </xf>
    <xf numFmtId="0" fontId="45" fillId="5" borderId="61" xfId="0" applyFont="1" applyFill="1" applyBorder="1" applyAlignment="1">
      <alignment horizontal="center" vertical="center" wrapText="1"/>
    </xf>
    <xf numFmtId="0" fontId="45" fillId="5" borderId="52" xfId="0" applyFont="1" applyFill="1" applyBorder="1" applyAlignment="1">
      <alignment horizontal="center" vertical="center" wrapText="1"/>
    </xf>
    <xf numFmtId="164" fontId="45" fillId="5" borderId="34" xfId="4" applyFont="1" applyFill="1" applyBorder="1" applyAlignment="1">
      <alignment horizontal="center" vertical="center" wrapText="1"/>
    </xf>
    <xf numFmtId="164" fontId="45" fillId="5" borderId="61" xfId="4" applyFont="1" applyFill="1" applyBorder="1" applyAlignment="1">
      <alignment horizontal="center" vertical="center" wrapText="1"/>
    </xf>
    <xf numFmtId="164" fontId="45" fillId="5" borderId="52" xfId="4" applyFont="1" applyFill="1" applyBorder="1" applyAlignment="1">
      <alignment horizontal="center" vertical="center" wrapText="1"/>
    </xf>
    <xf numFmtId="0" fontId="45" fillId="5" borderId="35" xfId="0" applyFont="1" applyFill="1" applyBorder="1" applyAlignment="1">
      <alignment horizontal="center" vertical="center" wrapText="1"/>
    </xf>
    <xf numFmtId="0" fontId="45" fillId="5" borderId="62" xfId="0" applyFont="1" applyFill="1" applyBorder="1" applyAlignment="1">
      <alignment horizontal="center" vertical="center" wrapText="1"/>
    </xf>
    <xf numFmtId="0" fontId="45" fillId="5" borderId="53" xfId="0" applyFont="1" applyFill="1" applyBorder="1" applyAlignment="1">
      <alignment horizontal="center" vertical="center" wrapText="1"/>
    </xf>
    <xf numFmtId="0" fontId="45" fillId="12" borderId="28" xfId="0" applyFont="1" applyFill="1" applyBorder="1" applyAlignment="1">
      <alignment horizontal="center" vertical="center" wrapText="1"/>
    </xf>
    <xf numFmtId="0" fontId="45" fillId="12" borderId="60" xfId="0" applyFont="1" applyFill="1" applyBorder="1" applyAlignment="1">
      <alignment horizontal="center" vertical="center" wrapText="1"/>
    </xf>
    <xf numFmtId="0" fontId="45" fillId="12" borderId="51" xfId="0" applyFont="1" applyFill="1" applyBorder="1" applyAlignment="1">
      <alignment horizontal="center" vertical="center" wrapText="1"/>
    </xf>
    <xf numFmtId="0" fontId="45" fillId="5" borderId="57" xfId="0" applyFont="1" applyFill="1" applyBorder="1" applyAlignment="1">
      <alignment horizontal="center" vertical="center" wrapText="1"/>
    </xf>
    <xf numFmtId="0" fontId="45" fillId="5" borderId="58" xfId="0" applyFont="1" applyFill="1" applyBorder="1" applyAlignment="1">
      <alignment horizontal="center" vertical="center" wrapText="1"/>
    </xf>
    <xf numFmtId="0" fontId="45" fillId="5" borderId="64" xfId="0" applyFont="1" applyFill="1" applyBorder="1" applyAlignment="1">
      <alignment horizontal="center" vertical="center" wrapText="1"/>
    </xf>
    <xf numFmtId="0" fontId="45" fillId="5" borderId="65" xfId="0" applyFont="1" applyFill="1" applyBorder="1" applyAlignment="1">
      <alignment horizontal="center" vertical="center" wrapText="1"/>
    </xf>
    <xf numFmtId="0" fontId="45" fillId="5" borderId="59" xfId="0" applyFont="1" applyFill="1" applyBorder="1" applyAlignment="1">
      <alignment horizontal="center" vertical="center" wrapText="1"/>
    </xf>
    <xf numFmtId="0" fontId="45" fillId="5" borderId="54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12" fillId="3" borderId="0" xfId="0" applyFont="1" applyFill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4" fontId="33" fillId="0" borderId="21" xfId="0" applyNumberFormat="1" applyFont="1" applyBorder="1" applyAlignment="1">
      <alignment horizontal="center" vertical="center" wrapText="1"/>
    </xf>
    <xf numFmtId="4" fontId="33" fillId="0" borderId="22" xfId="0" applyNumberFormat="1" applyFont="1" applyBorder="1" applyAlignment="1">
      <alignment horizontal="center" vertical="center" wrapText="1"/>
    </xf>
    <xf numFmtId="4" fontId="33" fillId="0" borderId="23" xfId="0" applyNumberFormat="1" applyFont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0" fontId="45" fillId="14" borderId="49" xfId="0" applyFont="1" applyFill="1" applyBorder="1" applyAlignment="1">
      <alignment horizontal="center" vertical="center" wrapText="1"/>
    </xf>
    <xf numFmtId="0" fontId="45" fillId="14" borderId="26" xfId="0" applyFont="1" applyFill="1" applyBorder="1" applyAlignment="1">
      <alignment horizontal="center" vertical="center" wrapText="1"/>
    </xf>
    <xf numFmtId="0" fontId="45" fillId="14" borderId="50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7" xfId="0" applyFont="1" applyFill="1" applyBorder="1" applyAlignment="1">
      <alignment horizontal="center" vertical="center" wrapText="1"/>
    </xf>
    <xf numFmtId="4" fontId="18" fillId="0" borderId="67" xfId="0" applyNumberFormat="1" applyFont="1" applyBorder="1" applyAlignment="1">
      <alignment horizontal="center" vertical="center" wrapText="1"/>
    </xf>
    <xf numFmtId="4" fontId="18" fillId="0" borderId="68" xfId="0" applyNumberFormat="1" applyFont="1" applyBorder="1" applyAlignment="1">
      <alignment horizontal="center" vertical="center" wrapText="1"/>
    </xf>
    <xf numFmtId="4" fontId="18" fillId="0" borderId="69" xfId="0" applyNumberFormat="1" applyFont="1" applyBorder="1" applyAlignment="1">
      <alignment horizontal="center" vertical="center" wrapText="1"/>
    </xf>
    <xf numFmtId="4" fontId="18" fillId="0" borderId="55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4" fontId="18" fillId="0" borderId="1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4" fontId="53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</cellXfs>
  <cellStyles count="5">
    <cellStyle name="Migliaia" xfId="1" builtinId="3"/>
    <cellStyle name="Normale" xfId="0" builtinId="0"/>
    <cellStyle name="Normale 2" xfId="2" xr:uid="{00000000-0005-0000-0000-000002000000}"/>
    <cellStyle name="Percentuale" xfId="3" builtinId="5"/>
    <cellStyle name="Valuta" xfId="4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12692</xdr:colOff>
      <xdr:row>0</xdr:row>
      <xdr:rowOff>29028</xdr:rowOff>
    </xdr:from>
    <xdr:to>
      <xdr:col>3</xdr:col>
      <xdr:colOff>341639</xdr:colOff>
      <xdr:row>3</xdr:row>
      <xdr:rowOff>62731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8092" y="29028"/>
          <a:ext cx="2894347" cy="910003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762000</xdr:colOff>
      <xdr:row>0</xdr:row>
      <xdr:rowOff>50800</xdr:rowOff>
    </xdr:from>
    <xdr:to>
      <xdr:col>6</xdr:col>
      <xdr:colOff>3502025</xdr:colOff>
      <xdr:row>3</xdr:row>
      <xdr:rowOff>12700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9E57D66-28BF-1688-36A8-E6B736AD8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8200" y="50800"/>
          <a:ext cx="5457825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>
    <pageSetUpPr fitToPage="1"/>
  </sheetPr>
  <dimension ref="A1:H58"/>
  <sheetViews>
    <sheetView showGridLines="0" tabSelected="1" view="pageBreakPreview" topLeftCell="A8" zoomScale="60" zoomScaleNormal="60" workbookViewId="0">
      <selection activeCell="B12" sqref="B12:F12"/>
    </sheetView>
  </sheetViews>
  <sheetFormatPr defaultRowHeight="15"/>
  <cols>
    <col min="1" max="1" width="18.85546875" customWidth="1"/>
    <col min="2" max="5" width="18.5703125" customWidth="1"/>
    <col min="6" max="6" width="39" customWidth="1"/>
    <col min="7" max="7" width="52.5703125" customWidth="1"/>
    <col min="8" max="8" width="12.42578125" customWidth="1"/>
  </cols>
  <sheetData>
    <row r="1" spans="1:8" ht="23.25" customHeight="1">
      <c r="A1" s="293"/>
      <c r="B1" s="293"/>
      <c r="C1" s="293"/>
      <c r="D1" s="293"/>
      <c r="E1" s="293"/>
      <c r="F1" s="293"/>
      <c r="G1" s="293"/>
      <c r="H1" s="293"/>
    </row>
    <row r="2" spans="1:8" ht="23.25" customHeight="1">
      <c r="A2" s="9"/>
      <c r="B2" s="9"/>
      <c r="C2" s="9"/>
      <c r="D2" s="9"/>
      <c r="E2" s="9"/>
      <c r="F2" s="9"/>
      <c r="G2" s="9"/>
      <c r="H2" s="9"/>
    </row>
    <row r="3" spans="1:8" ht="23.25" customHeight="1">
      <c r="A3" s="9"/>
      <c r="B3" s="9"/>
      <c r="C3" s="9"/>
      <c r="D3" s="9"/>
      <c r="E3" s="9"/>
      <c r="F3" s="9"/>
      <c r="G3" s="9"/>
      <c r="H3" s="9"/>
    </row>
    <row r="4" spans="1:8" ht="22.5" customHeight="1">
      <c r="A4" s="12"/>
      <c r="B4" s="12"/>
      <c r="C4" s="12"/>
      <c r="D4" s="12"/>
      <c r="E4" s="12"/>
      <c r="F4" s="12"/>
      <c r="G4" s="12"/>
      <c r="H4" s="12"/>
    </row>
    <row r="5" spans="1:8" ht="23.25" customHeight="1">
      <c r="A5" s="13"/>
      <c r="B5" s="13"/>
      <c r="C5" s="13"/>
      <c r="D5" s="13"/>
      <c r="E5" s="13"/>
      <c r="F5" s="12"/>
      <c r="G5" s="12"/>
      <c r="H5" s="12"/>
    </row>
    <row r="6" spans="1:8" ht="21.75" customHeight="1">
      <c r="A6" s="14"/>
      <c r="B6" s="14"/>
      <c r="C6" s="15"/>
      <c r="D6" s="15"/>
      <c r="E6" s="15"/>
      <c r="F6" s="15"/>
      <c r="G6" s="12"/>
      <c r="H6" s="12"/>
    </row>
    <row r="7" spans="1:8" ht="45.75" customHeight="1">
      <c r="A7" s="68"/>
      <c r="B7" s="306" t="s">
        <v>0</v>
      </c>
      <c r="C7" s="307"/>
      <c r="D7" s="307"/>
      <c r="E7" s="307"/>
      <c r="F7" s="307"/>
      <c r="G7" s="307"/>
      <c r="H7" s="68"/>
    </row>
    <row r="8" spans="1:8" ht="38.25" customHeight="1">
      <c r="A8" s="68"/>
      <c r="B8" s="68"/>
      <c r="C8" s="68"/>
      <c r="D8" s="68"/>
      <c r="E8" s="68"/>
      <c r="F8" s="68"/>
      <c r="G8" s="68"/>
      <c r="H8" s="68"/>
    </row>
    <row r="9" spans="1:8" ht="21" customHeight="1">
      <c r="A9" s="310"/>
      <c r="B9" s="310"/>
      <c r="C9" s="309"/>
      <c r="D9" s="309"/>
      <c r="E9" s="309"/>
      <c r="F9" s="309"/>
      <c r="G9" s="309"/>
      <c r="H9" s="309"/>
    </row>
    <row r="10" spans="1:8" ht="21" customHeight="1">
      <c r="A10" s="69"/>
      <c r="B10" s="69"/>
      <c r="C10" s="70"/>
      <c r="D10" s="70"/>
      <c r="E10" s="70"/>
      <c r="F10" s="70"/>
      <c r="G10" s="70"/>
      <c r="H10" s="70"/>
    </row>
    <row r="11" spans="1:8" ht="16.5">
      <c r="A11" s="71"/>
      <c r="B11" s="71"/>
      <c r="C11" s="71"/>
      <c r="D11" s="71"/>
      <c r="E11" s="71"/>
      <c r="F11" s="71"/>
      <c r="G11" s="71"/>
      <c r="H11" s="71"/>
    </row>
    <row r="12" spans="1:8" ht="23.25" customHeight="1">
      <c r="A12" s="72"/>
      <c r="B12" s="311"/>
      <c r="C12" s="311"/>
      <c r="D12" s="311"/>
      <c r="E12" s="311"/>
      <c r="F12" s="311"/>
      <c r="G12" s="73"/>
      <c r="H12" s="72"/>
    </row>
    <row r="13" spans="1:8" ht="23.25" customHeight="1">
      <c r="A13" s="72"/>
      <c r="B13" s="308" t="s">
        <v>1</v>
      </c>
      <c r="C13" s="308"/>
      <c r="D13" s="308"/>
      <c r="E13" s="308"/>
      <c r="F13" s="308"/>
      <c r="G13" s="308"/>
      <c r="H13" s="72"/>
    </row>
    <row r="14" spans="1:8" ht="16.5">
      <c r="A14" s="71"/>
      <c r="B14" s="71"/>
      <c r="C14" s="71"/>
      <c r="D14" s="71"/>
      <c r="E14" s="71"/>
      <c r="F14" s="71"/>
      <c r="G14" s="71"/>
      <c r="H14" s="71"/>
    </row>
    <row r="15" spans="1:8" ht="23.25" customHeight="1">
      <c r="A15" s="72"/>
      <c r="B15" s="74"/>
      <c r="C15" s="74"/>
      <c r="D15" s="74"/>
      <c r="E15" s="74"/>
      <c r="F15" s="74"/>
      <c r="G15" s="74"/>
      <c r="H15" s="72"/>
    </row>
    <row r="16" spans="1:8" ht="15.75" customHeight="1">
      <c r="A16" s="68"/>
      <c r="B16" s="68"/>
      <c r="C16" s="68"/>
      <c r="D16" s="68"/>
      <c r="E16" s="68"/>
      <c r="F16" s="68"/>
      <c r="G16" s="68"/>
      <c r="H16" s="68"/>
    </row>
    <row r="17" spans="1:8" ht="15.75" customHeight="1">
      <c r="A17" s="68"/>
      <c r="B17" s="68"/>
      <c r="C17" s="68"/>
      <c r="D17" s="68"/>
      <c r="E17" s="68"/>
      <c r="F17" s="68"/>
      <c r="G17" s="68"/>
      <c r="H17" s="68"/>
    </row>
    <row r="18" spans="1:8" ht="15.75" customHeight="1">
      <c r="A18" s="68"/>
      <c r="B18" s="68"/>
      <c r="C18" s="68"/>
      <c r="D18" s="68"/>
      <c r="E18" s="68"/>
      <c r="F18" s="68"/>
      <c r="G18" s="68"/>
      <c r="H18" s="68"/>
    </row>
    <row r="19" spans="1:8" ht="20.25" customHeight="1" thickBot="1">
      <c r="A19" s="72"/>
      <c r="B19" s="75"/>
      <c r="C19" s="75"/>
      <c r="D19" s="75"/>
      <c r="E19" s="75"/>
      <c r="F19" s="75"/>
      <c r="G19" s="76"/>
      <c r="H19" s="72"/>
    </row>
    <row r="20" spans="1:8" ht="16.5" customHeight="1">
      <c r="A20" s="77"/>
      <c r="B20" s="294" t="s">
        <v>2</v>
      </c>
      <c r="C20" s="295"/>
      <c r="D20" s="295"/>
      <c r="E20" s="295"/>
      <c r="F20" s="295"/>
      <c r="G20" s="296"/>
      <c r="H20" s="72"/>
    </row>
    <row r="21" spans="1:8" ht="16.5" customHeight="1">
      <c r="A21" s="68"/>
      <c r="B21" s="297"/>
      <c r="C21" s="298"/>
      <c r="D21" s="298"/>
      <c r="E21" s="298"/>
      <c r="F21" s="298"/>
      <c r="G21" s="299"/>
      <c r="H21" s="68"/>
    </row>
    <row r="22" spans="1:8" ht="16.5" customHeight="1">
      <c r="A22" s="78"/>
      <c r="B22" s="297"/>
      <c r="C22" s="298"/>
      <c r="D22" s="298"/>
      <c r="E22" s="298"/>
      <c r="F22" s="298"/>
      <c r="G22" s="299"/>
      <c r="H22" s="68"/>
    </row>
    <row r="23" spans="1:8" ht="16.5" customHeight="1">
      <c r="A23" s="68"/>
      <c r="B23" s="297"/>
      <c r="C23" s="298"/>
      <c r="D23" s="298"/>
      <c r="E23" s="298"/>
      <c r="F23" s="298"/>
      <c r="G23" s="299"/>
      <c r="H23" s="68"/>
    </row>
    <row r="24" spans="1:8" ht="16.5" customHeight="1" thickBot="1">
      <c r="A24" s="68"/>
      <c r="B24" s="300"/>
      <c r="C24" s="301"/>
      <c r="D24" s="301"/>
      <c r="E24" s="301"/>
      <c r="F24" s="301"/>
      <c r="G24" s="302"/>
      <c r="H24" s="68"/>
    </row>
    <row r="25" spans="1:8" ht="16.5">
      <c r="A25" s="79"/>
      <c r="B25" s="79"/>
      <c r="C25" s="79"/>
      <c r="D25" s="79"/>
      <c r="E25" s="79"/>
      <c r="F25" s="79"/>
      <c r="G25" s="79"/>
      <c r="H25" s="79"/>
    </row>
    <row r="26" spans="1:8" ht="21" customHeight="1" thickBot="1">
      <c r="A26" s="310"/>
      <c r="B26" s="310"/>
      <c r="C26" s="309"/>
      <c r="D26" s="309"/>
      <c r="E26" s="309"/>
      <c r="F26" s="312"/>
      <c r="G26" s="312"/>
      <c r="H26" s="312"/>
    </row>
    <row r="27" spans="1:8" ht="36" customHeight="1">
      <c r="A27" s="79"/>
      <c r="B27" s="288" t="s">
        <v>3</v>
      </c>
      <c r="C27" s="289"/>
      <c r="D27" s="289"/>
      <c r="E27" s="289"/>
      <c r="F27" s="289"/>
      <c r="G27" s="290"/>
      <c r="H27" s="79"/>
    </row>
    <row r="28" spans="1:8" s="4" customFormat="1" ht="47.1" customHeight="1">
      <c r="A28" s="80"/>
      <c r="B28" s="291" t="s">
        <v>4</v>
      </c>
      <c r="C28" s="292"/>
      <c r="D28" s="292"/>
      <c r="E28" s="292"/>
      <c r="F28" s="154" t="s">
        <v>5</v>
      </c>
      <c r="G28" s="142" t="s">
        <v>6</v>
      </c>
      <c r="H28" s="80"/>
    </row>
    <row r="29" spans="1:8" s="4" customFormat="1" ht="30" customHeight="1">
      <c r="A29" s="80"/>
      <c r="B29" s="291" t="s">
        <v>7</v>
      </c>
      <c r="C29" s="292"/>
      <c r="D29" s="292"/>
      <c r="E29" s="292"/>
      <c r="F29" s="304" t="s">
        <v>8</v>
      </c>
      <c r="G29" s="305"/>
      <c r="H29" s="80"/>
    </row>
    <row r="30" spans="1:8" s="4" customFormat="1" ht="34.5" customHeight="1">
      <c r="A30" s="80"/>
      <c r="B30" s="291" t="s">
        <v>9</v>
      </c>
      <c r="C30" s="292"/>
      <c r="D30" s="292"/>
      <c r="E30" s="292"/>
      <c r="F30" s="304" t="s">
        <v>10</v>
      </c>
      <c r="G30" s="305"/>
      <c r="H30" s="80"/>
    </row>
    <row r="31" spans="1:8" s="4" customFormat="1" ht="27.75" customHeight="1">
      <c r="A31" s="80"/>
      <c r="B31" s="318" t="s">
        <v>11</v>
      </c>
      <c r="C31" s="319"/>
      <c r="D31" s="319"/>
      <c r="E31" s="320"/>
      <c r="F31" s="304" t="s">
        <v>12</v>
      </c>
      <c r="G31" s="305"/>
      <c r="H31" s="80"/>
    </row>
    <row r="32" spans="1:8" s="4" customFormat="1" ht="44.25" customHeight="1" thickBot="1">
      <c r="A32" s="80"/>
      <c r="B32" s="321"/>
      <c r="C32" s="322"/>
      <c r="D32" s="322"/>
      <c r="E32" s="323"/>
      <c r="F32" s="313" t="s">
        <v>13</v>
      </c>
      <c r="G32" s="314"/>
      <c r="H32" s="80"/>
    </row>
    <row r="33" spans="1:8" ht="21" customHeight="1" thickBot="1">
      <c r="A33" s="69"/>
      <c r="B33" s="69"/>
      <c r="C33" s="70"/>
      <c r="D33" s="70"/>
      <c r="E33" s="70"/>
      <c r="F33" s="81"/>
      <c r="G33" s="81"/>
      <c r="H33" s="81"/>
    </row>
    <row r="34" spans="1:8" ht="36" customHeight="1">
      <c r="A34" s="79"/>
      <c r="B34" s="288" t="s">
        <v>14</v>
      </c>
      <c r="C34" s="289"/>
      <c r="D34" s="289"/>
      <c r="E34" s="289"/>
      <c r="F34" s="289"/>
      <c r="G34" s="290"/>
      <c r="H34" s="79"/>
    </row>
    <row r="35" spans="1:8" ht="23.25" customHeight="1">
      <c r="A35" s="82"/>
      <c r="B35" s="291" t="s">
        <v>15</v>
      </c>
      <c r="C35" s="292"/>
      <c r="D35" s="292"/>
      <c r="E35" s="292"/>
      <c r="F35" s="304" t="s">
        <v>16</v>
      </c>
      <c r="G35" s="305"/>
      <c r="H35" s="80"/>
    </row>
    <row r="36" spans="1:8" ht="23.25" customHeight="1">
      <c r="A36" s="79"/>
      <c r="B36" s="291" t="s">
        <v>17</v>
      </c>
      <c r="C36" s="292"/>
      <c r="D36" s="292"/>
      <c r="E36" s="292"/>
      <c r="F36" s="304" t="s">
        <v>18</v>
      </c>
      <c r="G36" s="305"/>
      <c r="H36" s="79"/>
    </row>
    <row r="37" spans="1:8" ht="23.25" customHeight="1">
      <c r="A37" s="79"/>
      <c r="B37" s="291" t="s">
        <v>19</v>
      </c>
      <c r="C37" s="292"/>
      <c r="D37" s="292"/>
      <c r="E37" s="292"/>
      <c r="F37" s="304" t="s">
        <v>20</v>
      </c>
      <c r="G37" s="305"/>
      <c r="H37" s="79"/>
    </row>
    <row r="38" spans="1:8" ht="23.25" customHeight="1">
      <c r="A38" s="83"/>
      <c r="B38" s="291" t="s">
        <v>21</v>
      </c>
      <c r="C38" s="292"/>
      <c r="D38" s="292"/>
      <c r="E38" s="292"/>
      <c r="F38" s="304" t="s">
        <v>0</v>
      </c>
      <c r="G38" s="305"/>
      <c r="H38" s="79"/>
    </row>
    <row r="39" spans="1:8" ht="23.25" customHeight="1">
      <c r="A39" s="83"/>
      <c r="B39" s="291" t="s">
        <v>22</v>
      </c>
      <c r="C39" s="292"/>
      <c r="D39" s="292"/>
      <c r="E39" s="292"/>
      <c r="F39" s="304" t="s">
        <v>23</v>
      </c>
      <c r="G39" s="305"/>
      <c r="H39" s="79"/>
    </row>
    <row r="40" spans="1:8" ht="23.25" customHeight="1">
      <c r="A40" s="84"/>
      <c r="B40" s="291" t="s">
        <v>24</v>
      </c>
      <c r="C40" s="292"/>
      <c r="D40" s="292"/>
      <c r="E40" s="292"/>
      <c r="F40" s="304" t="s">
        <v>25</v>
      </c>
      <c r="G40" s="305"/>
      <c r="H40" s="79"/>
    </row>
    <row r="41" spans="1:8" ht="23.25" customHeight="1">
      <c r="A41" s="84"/>
      <c r="B41" s="291" t="s">
        <v>26</v>
      </c>
      <c r="C41" s="292"/>
      <c r="D41" s="292"/>
      <c r="E41" s="292"/>
      <c r="F41" s="304" t="s">
        <v>27</v>
      </c>
      <c r="G41" s="305"/>
      <c r="H41" s="79"/>
    </row>
    <row r="42" spans="1:8" ht="27.75" customHeight="1">
      <c r="A42" s="84"/>
      <c r="B42" s="291" t="s">
        <v>28</v>
      </c>
      <c r="C42" s="292"/>
      <c r="D42" s="292"/>
      <c r="E42" s="292"/>
      <c r="F42" s="304" t="s">
        <v>29</v>
      </c>
      <c r="G42" s="305"/>
      <c r="H42" s="79"/>
    </row>
    <row r="43" spans="1:8" ht="23.25" customHeight="1">
      <c r="A43" s="80"/>
      <c r="B43" s="291" t="s">
        <v>30</v>
      </c>
      <c r="C43" s="292"/>
      <c r="D43" s="292"/>
      <c r="E43" s="292"/>
      <c r="F43" s="315">
        <v>12600000</v>
      </c>
      <c r="G43" s="316"/>
      <c r="H43" s="79"/>
    </row>
    <row r="44" spans="1:8" ht="23.25" customHeight="1" thickBot="1">
      <c r="A44" s="79"/>
      <c r="B44" s="326" t="s">
        <v>31</v>
      </c>
      <c r="C44" s="327"/>
      <c r="D44" s="327"/>
      <c r="E44" s="327"/>
      <c r="F44" s="331">
        <v>2950000</v>
      </c>
      <c r="G44" s="332"/>
      <c r="H44" s="79"/>
    </row>
    <row r="45" spans="1:8" ht="21" customHeight="1" thickBot="1">
      <c r="A45" s="69"/>
      <c r="B45" s="69"/>
      <c r="C45" s="70"/>
      <c r="D45" s="70"/>
      <c r="E45" s="70"/>
      <c r="F45" s="81"/>
      <c r="G45" s="81"/>
      <c r="H45" s="81"/>
    </row>
    <row r="46" spans="1:8" ht="36.75" customHeight="1" thickBot="1">
      <c r="A46" s="79"/>
      <c r="B46" s="328" t="s">
        <v>32</v>
      </c>
      <c r="C46" s="329"/>
      <c r="D46" s="329"/>
      <c r="E46" s="329"/>
      <c r="F46" s="329"/>
      <c r="G46" s="330"/>
      <c r="H46" s="79"/>
    </row>
    <row r="47" spans="1:8" ht="28.5" customHeight="1">
      <c r="A47" s="80"/>
      <c r="B47" s="291" t="s">
        <v>33</v>
      </c>
      <c r="C47" s="292"/>
      <c r="D47" s="292"/>
      <c r="E47" s="292"/>
      <c r="F47" s="85" t="s">
        <v>34</v>
      </c>
      <c r="G47" s="251" t="s">
        <v>35</v>
      </c>
      <c r="H47" s="79"/>
    </row>
    <row r="48" spans="1:8" ht="15.75" customHeight="1">
      <c r="A48" s="81"/>
      <c r="B48" s="81"/>
      <c r="C48" s="79"/>
      <c r="D48" s="79"/>
      <c r="E48" s="79"/>
      <c r="F48" s="79"/>
      <c r="G48" s="79"/>
      <c r="H48" s="79"/>
    </row>
    <row r="49" spans="1:8" ht="32.25" customHeight="1" thickBot="1">
      <c r="A49" s="37"/>
      <c r="B49" s="37"/>
      <c r="C49" s="37"/>
      <c r="D49" s="37"/>
      <c r="E49" s="37"/>
      <c r="F49" s="37"/>
      <c r="G49" s="37"/>
      <c r="H49" s="37"/>
    </row>
    <row r="50" spans="1:8" ht="33" customHeight="1">
      <c r="A50" s="86"/>
      <c r="B50" s="283" t="s">
        <v>36</v>
      </c>
      <c r="C50" s="333">
        <v>1206207.1100000001</v>
      </c>
      <c r="D50" s="333"/>
      <c r="E50" s="333"/>
      <c r="F50" s="284"/>
      <c r="G50" s="37"/>
      <c r="H50" s="37"/>
    </row>
    <row r="51" spans="1:8" ht="32.25" customHeight="1" thickBot="1">
      <c r="A51" s="21"/>
      <c r="B51" s="285" t="s">
        <v>37</v>
      </c>
      <c r="C51" s="325">
        <f>C50/F44</f>
        <v>0.40888376610169497</v>
      </c>
      <c r="D51" s="325"/>
      <c r="E51" s="325"/>
      <c r="F51" s="286" t="s">
        <v>38</v>
      </c>
      <c r="G51" s="37"/>
      <c r="H51" s="37"/>
    </row>
    <row r="52" spans="1:8" ht="25.5">
      <c r="A52" s="37"/>
      <c r="B52" s="37"/>
      <c r="C52" s="37"/>
      <c r="D52" s="37"/>
      <c r="E52" s="37"/>
      <c r="F52" s="37"/>
      <c r="G52" s="37"/>
      <c r="H52" s="37"/>
    </row>
    <row r="53" spans="1:8" ht="25.5">
      <c r="A53" s="324" t="s">
        <v>39</v>
      </c>
      <c r="B53" s="324"/>
      <c r="C53" s="37"/>
      <c r="D53" s="37"/>
      <c r="E53" s="37"/>
      <c r="F53" s="303" t="s">
        <v>40</v>
      </c>
      <c r="G53" s="303"/>
      <c r="H53" s="37"/>
    </row>
    <row r="54" spans="1:8" ht="25.5">
      <c r="A54" s="137"/>
      <c r="B54" s="137"/>
      <c r="C54" s="37"/>
      <c r="D54" s="37"/>
      <c r="E54" s="37"/>
      <c r="F54" s="303" t="s">
        <v>29</v>
      </c>
      <c r="G54" s="303"/>
      <c r="H54" s="37"/>
    </row>
    <row r="55" spans="1:8" ht="39" customHeight="1">
      <c r="A55" s="137"/>
      <c r="B55" s="137"/>
      <c r="C55" s="37"/>
      <c r="D55" s="37"/>
      <c r="E55" s="37"/>
      <c r="F55" s="317" t="s">
        <v>41</v>
      </c>
      <c r="G55" s="317"/>
      <c r="H55" s="37"/>
    </row>
    <row r="56" spans="1:8" ht="25.5">
      <c r="A56" s="137"/>
      <c r="B56" s="137"/>
      <c r="C56" s="37"/>
      <c r="D56" s="37"/>
      <c r="E56" s="37"/>
      <c r="F56" s="141"/>
      <c r="G56" s="141"/>
      <c r="H56" s="37"/>
    </row>
    <row r="57" spans="1:8" ht="25.5">
      <c r="A57" s="137"/>
      <c r="B57" s="137"/>
      <c r="C57" s="37"/>
      <c r="D57" s="37"/>
      <c r="E57" s="37"/>
      <c r="F57" s="141"/>
      <c r="G57" s="141"/>
      <c r="H57" s="37"/>
    </row>
    <row r="58" spans="1:8" ht="26.25">
      <c r="A58" s="10"/>
      <c r="B58" s="10"/>
      <c r="C58" s="10"/>
      <c r="D58" s="10"/>
      <c r="E58" s="10"/>
      <c r="F58" s="10"/>
      <c r="G58" s="10"/>
      <c r="H58" s="10"/>
    </row>
  </sheetData>
  <mergeCells count="49">
    <mergeCell ref="F53:G53"/>
    <mergeCell ref="F55:G55"/>
    <mergeCell ref="B31:E32"/>
    <mergeCell ref="A53:B53"/>
    <mergeCell ref="C51:E51"/>
    <mergeCell ref="B37:E37"/>
    <mergeCell ref="B44:E44"/>
    <mergeCell ref="B39:E39"/>
    <mergeCell ref="B46:G46"/>
    <mergeCell ref="F38:G38"/>
    <mergeCell ref="B38:E38"/>
    <mergeCell ref="B40:E40"/>
    <mergeCell ref="F44:G44"/>
    <mergeCell ref="C50:E50"/>
    <mergeCell ref="F37:G37"/>
    <mergeCell ref="B35:E35"/>
    <mergeCell ref="F32:G32"/>
    <mergeCell ref="B43:E43"/>
    <mergeCell ref="F42:G42"/>
    <mergeCell ref="F31:G31"/>
    <mergeCell ref="F43:G43"/>
    <mergeCell ref="F36:G36"/>
    <mergeCell ref="B47:E47"/>
    <mergeCell ref="B41:E41"/>
    <mergeCell ref="B42:E42"/>
    <mergeCell ref="B36:E36"/>
    <mergeCell ref="F54:G54"/>
    <mergeCell ref="F41:G41"/>
    <mergeCell ref="F39:G39"/>
    <mergeCell ref="B7:G7"/>
    <mergeCell ref="B34:G34"/>
    <mergeCell ref="B13:G13"/>
    <mergeCell ref="F40:G40"/>
    <mergeCell ref="B28:E28"/>
    <mergeCell ref="C9:E9"/>
    <mergeCell ref="F9:H9"/>
    <mergeCell ref="A9:B9"/>
    <mergeCell ref="B12:F12"/>
    <mergeCell ref="F35:G35"/>
    <mergeCell ref="A26:B26"/>
    <mergeCell ref="C26:E26"/>
    <mergeCell ref="F26:H26"/>
    <mergeCell ref="B27:G27"/>
    <mergeCell ref="B30:E30"/>
    <mergeCell ref="B29:E29"/>
    <mergeCell ref="A1:H1"/>
    <mergeCell ref="B20:G24"/>
    <mergeCell ref="F29:G29"/>
    <mergeCell ref="F30:G30"/>
  </mergeCells>
  <dataValidations count="1">
    <dataValidation type="list" allowBlank="1" showInputMessage="1" showErrorMessage="1" sqref="F40:G40" xr:uid="{00000000-0002-0000-0000-000000000000}">
      <formula1>intervento</formula1>
    </dataValidation>
  </dataValidations>
  <printOptions horizontalCentered="1"/>
  <pageMargins left="0.23622047244094491" right="0.23622047244094491" top="0.62992125984251968" bottom="0.15748031496062992" header="0.43307086614173229" footer="0.11811023622047245"/>
  <pageSetup paperSize="9"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'codici frontespizio'!$H$2:$H$3</xm:f>
          </x14:formula1>
          <xm:sqref>F47</xm:sqref>
        </x14:dataValidation>
        <x14:dataValidation type="list" allowBlank="1" showInputMessage="1" showErrorMessage="1" xr:uid="{00000000-0002-0000-0000-000003000000}">
          <x14:formula1>
            <xm:f>'codici frontespizio'!$F$2:$F$3</xm:f>
          </x14:formula1>
          <xm:sqref>F37</xm:sqref>
        </x14:dataValidation>
        <x14:dataValidation type="list" allowBlank="1" showInputMessage="1" showErrorMessage="1" xr:uid="{00000000-0002-0000-0000-000001000000}">
          <x14:formula1>
            <xm:f>cod_front!$A$39:$A$49</xm:f>
          </x14:formula1>
          <xm:sqref>G47</xm:sqref>
        </x14:dataValidation>
        <x14:dataValidation type="list" allowBlank="1" showInputMessage="1" showErrorMessage="1" xr:uid="{00000000-0002-0000-0000-000004000000}">
          <x14:formula1>
            <xm:f>cod_front!$C$8:$C$11</xm:f>
          </x14:formula1>
          <xm:sqref>F29:G29</xm:sqref>
        </x14:dataValidation>
        <x14:dataValidation type="list" allowBlank="1" showInputMessage="1" showErrorMessage="1" xr:uid="{00000000-0002-0000-0000-000006000000}">
          <x14:formula1>
            <xm:f>'codici frontespizio'!$E$2:$E$10</xm:f>
          </x14:formula1>
          <xm:sqref>F31:G31</xm:sqref>
        </x14:dataValidation>
        <x14:dataValidation type="list" allowBlank="1" showInputMessage="1" showErrorMessage="1" xr:uid="{0C0BE965-5FCA-455E-87CD-05008B069376}">
          <x14:formula1>
            <xm:f>cod_front!$A$22:$A$27</xm:f>
          </x14:formula1>
          <xm:sqref>G28</xm:sqref>
        </x14:dataValidation>
        <x14:dataValidation type="list" allowBlank="1" showInputMessage="1" showErrorMessage="1" xr:uid="{00000000-0002-0000-0000-000005000000}">
          <x14:formula1>
            <xm:f>cod_front!$C$2:$C$5</xm:f>
          </x14:formula1>
          <xm:sqref>F30:G30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>
    <pageSetUpPr fitToPage="1"/>
  </sheetPr>
  <dimension ref="A1:X43"/>
  <sheetViews>
    <sheetView view="pageBreakPreview" topLeftCell="C23" zoomScale="40" zoomScaleNormal="70" zoomScaleSheetLayoutView="40" zoomScalePageLayoutView="10" workbookViewId="0">
      <selection activeCell="B43" sqref="B43"/>
    </sheetView>
  </sheetViews>
  <sheetFormatPr defaultColWidth="9.140625" defaultRowHeight="14.25"/>
  <cols>
    <col min="1" max="1" width="9.140625" style="177" customWidth="1"/>
    <col min="2" max="2" width="29.42578125" style="1" customWidth="1"/>
    <col min="3" max="3" width="39.140625" style="1" customWidth="1"/>
    <col min="4" max="4" width="26.85546875" style="1" customWidth="1"/>
    <col min="5" max="5" width="34.85546875" style="1" customWidth="1"/>
    <col min="6" max="6" width="26.85546875" style="1" customWidth="1"/>
    <col min="7" max="7" width="40.42578125" style="1" customWidth="1"/>
    <col min="8" max="8" width="26.85546875" style="190" customWidth="1"/>
    <col min="9" max="9" width="14.140625" style="1" customWidth="1"/>
    <col min="10" max="12" width="26.85546875" style="1" customWidth="1"/>
    <col min="13" max="13" width="26.85546875" style="190" customWidth="1"/>
    <col min="14" max="14" width="26.85546875" style="1" customWidth="1"/>
    <col min="15" max="15" width="28.7109375" style="1" customWidth="1"/>
    <col min="16" max="16" width="33.28515625" style="1" customWidth="1"/>
    <col min="17" max="17" width="26.140625" style="1" customWidth="1"/>
    <col min="18" max="18" width="26.85546875" style="190" customWidth="1"/>
    <col min="19" max="19" width="64.140625" style="1" customWidth="1"/>
    <col min="20" max="22" width="33.42578125" style="1" customWidth="1"/>
    <col min="23" max="23" width="26.85546875" style="1" customWidth="1"/>
    <col min="24" max="24" width="37.5703125" style="3" customWidth="1"/>
    <col min="25" max="16384" width="9.140625" style="1"/>
  </cols>
  <sheetData>
    <row r="1" spans="1:24" ht="16.5">
      <c r="A1" s="176"/>
      <c r="B1" s="21"/>
      <c r="C1" s="21"/>
      <c r="D1" s="21"/>
      <c r="E1" s="21"/>
      <c r="F1" s="21"/>
      <c r="G1" s="21"/>
      <c r="H1" s="185"/>
      <c r="I1" s="21"/>
      <c r="J1" s="21"/>
      <c r="K1" s="21"/>
      <c r="L1" s="21"/>
      <c r="M1" s="185"/>
      <c r="N1" s="21"/>
      <c r="O1" s="21"/>
      <c r="P1" s="21"/>
      <c r="Q1" s="21"/>
      <c r="R1" s="185"/>
      <c r="S1" s="21"/>
      <c r="T1" s="21"/>
      <c r="U1" s="21"/>
      <c r="V1" s="21"/>
      <c r="W1" s="21"/>
      <c r="X1" s="87"/>
    </row>
    <row r="2" spans="1:24" ht="57" customHeight="1">
      <c r="A2" s="378" t="s">
        <v>42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</row>
    <row r="3" spans="1:24" ht="9" customHeight="1" thickBot="1">
      <c r="A3" s="176"/>
      <c r="B3" s="21"/>
      <c r="C3" s="21"/>
      <c r="D3" s="21"/>
      <c r="E3" s="21"/>
      <c r="F3" s="21"/>
      <c r="G3" s="21"/>
      <c r="H3" s="185"/>
      <c r="I3" s="21"/>
      <c r="J3" s="21"/>
      <c r="K3" s="21"/>
      <c r="L3" s="21"/>
      <c r="M3" s="185"/>
      <c r="N3" s="21"/>
      <c r="O3" s="21"/>
      <c r="P3" s="21"/>
      <c r="Q3" s="21"/>
      <c r="R3" s="185"/>
      <c r="S3" s="21"/>
      <c r="T3" s="21"/>
      <c r="U3" s="21"/>
      <c r="V3" s="21"/>
      <c r="W3" s="21"/>
      <c r="X3" s="87"/>
    </row>
    <row r="4" spans="1:24" ht="34.5" hidden="1" customHeight="1">
      <c r="A4" s="381" t="s">
        <v>43</v>
      </c>
      <c r="B4" s="382"/>
      <c r="C4" s="382"/>
      <c r="D4" s="88" t="s">
        <v>44</v>
      </c>
      <c r="E4" s="88"/>
      <c r="F4" s="88" t="s">
        <v>45</v>
      </c>
      <c r="G4" s="88"/>
      <c r="H4" s="186" t="s">
        <v>46</v>
      </c>
      <c r="I4" s="71"/>
      <c r="J4" s="21"/>
      <c r="K4" s="21"/>
      <c r="L4" s="21"/>
      <c r="M4" s="185"/>
      <c r="N4" s="21"/>
      <c r="O4" s="21"/>
      <c r="P4" s="21"/>
      <c r="Q4" s="21"/>
      <c r="R4" s="185"/>
      <c r="S4" s="21"/>
      <c r="T4" s="21"/>
      <c r="U4" s="21"/>
      <c r="V4" s="21"/>
      <c r="W4" s="21"/>
      <c r="X4" s="87"/>
    </row>
    <row r="5" spans="1:24" s="2" customFormat="1" ht="26.25" hidden="1" customHeight="1" thickBot="1">
      <c r="A5" s="383" t="s">
        <v>47</v>
      </c>
      <c r="B5" s="384"/>
      <c r="C5" s="385"/>
      <c r="D5" s="89"/>
      <c r="E5" s="89"/>
      <c r="F5" s="90" t="s">
        <v>48</v>
      </c>
      <c r="G5" s="91" t="s">
        <v>49</v>
      </c>
      <c r="H5" s="187" t="e">
        <f>#REF!</f>
        <v>#REF!</v>
      </c>
      <c r="I5" s="92"/>
      <c r="J5" s="93"/>
      <c r="K5" s="93"/>
      <c r="L5" s="93"/>
      <c r="M5" s="191"/>
      <c r="N5" s="93"/>
      <c r="O5" s="93"/>
      <c r="P5" s="93"/>
      <c r="Q5" s="93"/>
      <c r="R5" s="191"/>
      <c r="S5" s="93"/>
      <c r="T5" s="93"/>
      <c r="U5" s="93"/>
      <c r="V5" s="93"/>
      <c r="W5" s="93"/>
      <c r="X5" s="93"/>
    </row>
    <row r="6" spans="1:24" s="8" customFormat="1" ht="39.75" customHeight="1" thickBot="1">
      <c r="A6" s="386" t="s">
        <v>50</v>
      </c>
      <c r="B6" s="387"/>
      <c r="C6" s="387"/>
      <c r="D6" s="387"/>
      <c r="E6" s="387"/>
      <c r="F6" s="387"/>
      <c r="G6" s="387"/>
      <c r="H6" s="387"/>
      <c r="I6" s="387"/>
      <c r="J6" s="387"/>
      <c r="K6" s="386" t="s">
        <v>51</v>
      </c>
      <c r="L6" s="387"/>
      <c r="M6" s="388"/>
      <c r="N6" s="386" t="s">
        <v>52</v>
      </c>
      <c r="O6" s="387"/>
      <c r="P6" s="387"/>
      <c r="Q6" s="387"/>
      <c r="R6" s="388"/>
      <c r="S6" s="379" t="s">
        <v>53</v>
      </c>
      <c r="T6" s="379"/>
      <c r="U6" s="379"/>
      <c r="V6" s="379"/>
      <c r="W6" s="379"/>
      <c r="X6" s="380"/>
    </row>
    <row r="7" spans="1:24" s="7" customFormat="1" ht="104.45" customHeight="1" thickBot="1">
      <c r="A7" s="358" t="s">
        <v>54</v>
      </c>
      <c r="B7" s="358" t="s">
        <v>55</v>
      </c>
      <c r="C7" s="358" t="s">
        <v>56</v>
      </c>
      <c r="D7" s="358" t="s">
        <v>57</v>
      </c>
      <c r="E7" s="370" t="s">
        <v>58</v>
      </c>
      <c r="F7" s="371"/>
      <c r="G7" s="358" t="s">
        <v>59</v>
      </c>
      <c r="H7" s="361" t="s">
        <v>60</v>
      </c>
      <c r="I7" s="358" t="s">
        <v>61</v>
      </c>
      <c r="J7" s="364" t="s">
        <v>62</v>
      </c>
      <c r="K7" s="367" t="s">
        <v>57</v>
      </c>
      <c r="L7" s="334" t="s">
        <v>58</v>
      </c>
      <c r="M7" s="337" t="s">
        <v>63</v>
      </c>
      <c r="N7" s="340" t="s">
        <v>64</v>
      </c>
      <c r="O7" s="343" t="s">
        <v>65</v>
      </c>
      <c r="P7" s="343" t="s">
        <v>58</v>
      </c>
      <c r="Q7" s="343" t="s">
        <v>66</v>
      </c>
      <c r="R7" s="349" t="s">
        <v>67</v>
      </c>
      <c r="S7" s="352" t="s">
        <v>68</v>
      </c>
      <c r="T7" s="355" t="s">
        <v>69</v>
      </c>
      <c r="U7" s="389" t="s">
        <v>70</v>
      </c>
      <c r="V7" s="390"/>
      <c r="W7" s="391"/>
      <c r="X7" s="346" t="s">
        <v>71</v>
      </c>
    </row>
    <row r="8" spans="1:24" s="7" customFormat="1" ht="104.45" customHeight="1" thickBot="1">
      <c r="A8" s="359"/>
      <c r="B8" s="359"/>
      <c r="C8" s="359"/>
      <c r="D8" s="359"/>
      <c r="E8" s="372"/>
      <c r="F8" s="373"/>
      <c r="G8" s="359"/>
      <c r="H8" s="362"/>
      <c r="I8" s="359"/>
      <c r="J8" s="365"/>
      <c r="K8" s="368"/>
      <c r="L8" s="335"/>
      <c r="M8" s="338"/>
      <c r="N8" s="341"/>
      <c r="O8" s="344"/>
      <c r="P8" s="344"/>
      <c r="Q8" s="344"/>
      <c r="R8" s="350"/>
      <c r="S8" s="353"/>
      <c r="T8" s="356"/>
      <c r="U8" s="203" t="s">
        <v>72</v>
      </c>
      <c r="V8" s="202" t="s">
        <v>73</v>
      </c>
      <c r="W8" s="157" t="s">
        <v>74</v>
      </c>
      <c r="X8" s="347"/>
    </row>
    <row r="9" spans="1:24" s="7" customFormat="1" ht="43.5" customHeight="1" thickBot="1">
      <c r="A9" s="360"/>
      <c r="B9" s="360"/>
      <c r="C9" s="360"/>
      <c r="D9" s="360"/>
      <c r="E9" s="374"/>
      <c r="F9" s="375"/>
      <c r="G9" s="360"/>
      <c r="H9" s="363"/>
      <c r="I9" s="360"/>
      <c r="J9" s="366"/>
      <c r="K9" s="369"/>
      <c r="L9" s="336"/>
      <c r="M9" s="339"/>
      <c r="N9" s="342"/>
      <c r="O9" s="345"/>
      <c r="P9" s="345"/>
      <c r="Q9" s="345"/>
      <c r="R9" s="351"/>
      <c r="S9" s="354"/>
      <c r="T9" s="357"/>
      <c r="U9" s="204">
        <v>0.23412698400000001</v>
      </c>
      <c r="V9" s="205">
        <v>0.76587301600000002</v>
      </c>
      <c r="W9" s="206">
        <f>U9+V9</f>
        <v>1</v>
      </c>
      <c r="X9" s="348"/>
    </row>
    <row r="10" spans="1:24" ht="84" customHeight="1">
      <c r="A10" s="178">
        <v>1</v>
      </c>
      <c r="B10" s="97" t="s">
        <v>75</v>
      </c>
      <c r="C10" s="181" t="s">
        <v>76</v>
      </c>
      <c r="D10" s="94" t="s">
        <v>77</v>
      </c>
      <c r="E10" s="98">
        <v>101</v>
      </c>
      <c r="F10" s="182">
        <v>44488</v>
      </c>
      <c r="G10" s="100" t="s">
        <v>78</v>
      </c>
      <c r="H10" s="188">
        <v>41080</v>
      </c>
      <c r="I10" s="179">
        <v>0.22</v>
      </c>
      <c r="J10" s="95">
        <f t="shared" ref="J10:J34" si="0">H10*I10+H10</f>
        <v>50117.599999999999</v>
      </c>
      <c r="K10" s="96" t="s">
        <v>79</v>
      </c>
      <c r="L10" s="97" t="s">
        <v>79</v>
      </c>
      <c r="M10" s="209">
        <v>41080</v>
      </c>
      <c r="N10" s="67" t="s">
        <v>80</v>
      </c>
      <c r="O10" s="97" t="s">
        <v>81</v>
      </c>
      <c r="P10" s="99" t="s">
        <v>82</v>
      </c>
      <c r="Q10" s="100">
        <v>45362</v>
      </c>
      <c r="R10" s="209">
        <v>41080</v>
      </c>
      <c r="S10" s="99" t="s">
        <v>83</v>
      </c>
      <c r="T10" s="213" t="s">
        <v>84</v>
      </c>
      <c r="U10" s="210">
        <f>R10*U9</f>
        <v>9617.9365027200001</v>
      </c>
      <c r="V10" s="210">
        <f>R10*V9</f>
        <v>31462.06349728</v>
      </c>
      <c r="W10" s="211">
        <f t="shared" ref="W10:W33" si="1">U10+V10</f>
        <v>41080</v>
      </c>
      <c r="X10" s="212"/>
    </row>
    <row r="11" spans="1:24" ht="51">
      <c r="A11" s="178">
        <f t="shared" ref="A11:A34" si="2">A10+1</f>
        <v>2</v>
      </c>
      <c r="B11" s="98" t="s">
        <v>85</v>
      </c>
      <c r="C11" s="183" t="s">
        <v>86</v>
      </c>
      <c r="D11" s="94" t="s">
        <v>77</v>
      </c>
      <c r="E11" s="98">
        <v>85</v>
      </c>
      <c r="F11" s="182">
        <v>43738</v>
      </c>
      <c r="G11" s="100" t="s">
        <v>87</v>
      </c>
      <c r="H11" s="188">
        <v>5132</v>
      </c>
      <c r="I11" s="179">
        <v>0.22</v>
      </c>
      <c r="J11" s="95">
        <f t="shared" si="0"/>
        <v>6261.04</v>
      </c>
      <c r="K11" s="96" t="s">
        <v>79</v>
      </c>
      <c r="L11" s="97" t="s">
        <v>79</v>
      </c>
      <c r="M11" s="209">
        <v>5132</v>
      </c>
      <c r="N11" s="67" t="s">
        <v>80</v>
      </c>
      <c r="O11" s="97" t="s">
        <v>81</v>
      </c>
      <c r="P11" s="99" t="s">
        <v>88</v>
      </c>
      <c r="Q11" s="100">
        <v>45377</v>
      </c>
      <c r="R11" s="209">
        <v>5132</v>
      </c>
      <c r="S11" s="99" t="s">
        <v>89</v>
      </c>
      <c r="T11" s="213" t="s">
        <v>84</v>
      </c>
      <c r="U11" s="210">
        <f>R11*U9</f>
        <v>1201.5396818880001</v>
      </c>
      <c r="V11" s="210">
        <f>R11*V9</f>
        <v>3930.4603181120001</v>
      </c>
      <c r="W11" s="211">
        <f t="shared" si="1"/>
        <v>5132</v>
      </c>
      <c r="X11" s="212"/>
    </row>
    <row r="12" spans="1:24" ht="127.5">
      <c r="A12" s="178">
        <f t="shared" si="2"/>
        <v>3</v>
      </c>
      <c r="B12" s="99" t="s">
        <v>90</v>
      </c>
      <c r="C12" s="183" t="s">
        <v>91</v>
      </c>
      <c r="D12" s="94" t="s">
        <v>77</v>
      </c>
      <c r="E12" s="98" t="s">
        <v>92</v>
      </c>
      <c r="F12" s="182">
        <v>44027</v>
      </c>
      <c r="G12" s="100" t="s">
        <v>93</v>
      </c>
      <c r="H12" s="188">
        <v>11277.71</v>
      </c>
      <c r="I12" s="179">
        <v>0.22</v>
      </c>
      <c r="J12" s="95">
        <f t="shared" si="0"/>
        <v>13758.806199999999</v>
      </c>
      <c r="K12" s="96" t="s">
        <v>79</v>
      </c>
      <c r="L12" s="97" t="s">
        <v>79</v>
      </c>
      <c r="M12" s="209">
        <v>9108.92</v>
      </c>
      <c r="N12" s="67" t="s">
        <v>80</v>
      </c>
      <c r="O12" s="97" t="s">
        <v>81</v>
      </c>
      <c r="P12" s="99" t="s">
        <v>94</v>
      </c>
      <c r="Q12" s="100">
        <v>45363</v>
      </c>
      <c r="R12" s="209">
        <v>9108.92</v>
      </c>
      <c r="S12" s="99" t="s">
        <v>95</v>
      </c>
      <c r="T12" s="213" t="s">
        <v>96</v>
      </c>
      <c r="U12" s="210">
        <f>R12*U9</f>
        <v>2132.64396709728</v>
      </c>
      <c r="V12" s="210">
        <f>R12*V9</f>
        <v>6976.2760329027205</v>
      </c>
      <c r="W12" s="211">
        <f t="shared" si="1"/>
        <v>9108.92</v>
      </c>
      <c r="X12" s="212" t="s">
        <v>97</v>
      </c>
    </row>
    <row r="13" spans="1:24" ht="127.5">
      <c r="A13" s="178">
        <f t="shared" si="2"/>
        <v>4</v>
      </c>
      <c r="B13" s="99" t="s">
        <v>90</v>
      </c>
      <c r="C13" s="183" t="s">
        <v>91</v>
      </c>
      <c r="D13" s="94" t="s">
        <v>98</v>
      </c>
      <c r="E13" s="98" t="s">
        <v>99</v>
      </c>
      <c r="F13" s="182">
        <v>44120</v>
      </c>
      <c r="G13" s="100" t="s">
        <v>100</v>
      </c>
      <c r="H13" s="207">
        <v>2168.79</v>
      </c>
      <c r="I13" s="208" t="s">
        <v>79</v>
      </c>
      <c r="J13" s="95">
        <v>2168.79</v>
      </c>
      <c r="K13" s="96" t="s">
        <v>79</v>
      </c>
      <c r="L13" s="97" t="s">
        <v>79</v>
      </c>
      <c r="M13" s="209">
        <v>2168.79</v>
      </c>
      <c r="N13" s="67" t="s">
        <v>101</v>
      </c>
      <c r="O13" s="97" t="s">
        <v>79</v>
      </c>
      <c r="P13" s="97" t="s">
        <v>79</v>
      </c>
      <c r="Q13" s="97" t="s">
        <v>79</v>
      </c>
      <c r="R13" s="209">
        <v>2168.79</v>
      </c>
      <c r="S13" s="99" t="s">
        <v>95</v>
      </c>
      <c r="T13" s="213" t="s">
        <v>96</v>
      </c>
      <c r="U13" s="210">
        <f>R13*U9</f>
        <v>507.77226162936</v>
      </c>
      <c r="V13" s="210">
        <f>R13*V9</f>
        <v>1661.01773837064</v>
      </c>
      <c r="W13" s="211">
        <f>U13+V13</f>
        <v>2168.79</v>
      </c>
      <c r="X13" s="212" t="s">
        <v>100</v>
      </c>
    </row>
    <row r="14" spans="1:24" ht="127.5">
      <c r="A14" s="178">
        <f t="shared" si="2"/>
        <v>5</v>
      </c>
      <c r="B14" s="99" t="s">
        <v>102</v>
      </c>
      <c r="C14" s="183" t="s">
        <v>103</v>
      </c>
      <c r="D14" s="94" t="s">
        <v>77</v>
      </c>
      <c r="E14" s="98" t="s">
        <v>104</v>
      </c>
      <c r="F14" s="182">
        <v>44005</v>
      </c>
      <c r="G14" s="100" t="s">
        <v>105</v>
      </c>
      <c r="H14" s="188">
        <v>945</v>
      </c>
      <c r="I14" s="179">
        <v>0.22</v>
      </c>
      <c r="J14" s="95">
        <f t="shared" si="0"/>
        <v>1152.9000000000001</v>
      </c>
      <c r="K14" s="96" t="s">
        <v>79</v>
      </c>
      <c r="L14" s="97" t="s">
        <v>79</v>
      </c>
      <c r="M14" s="209">
        <v>945</v>
      </c>
      <c r="N14" s="67" t="s">
        <v>80</v>
      </c>
      <c r="O14" s="99" t="s">
        <v>81</v>
      </c>
      <c r="P14" s="99" t="s">
        <v>94</v>
      </c>
      <c r="Q14" s="100">
        <v>45362</v>
      </c>
      <c r="R14" s="209">
        <v>945</v>
      </c>
      <c r="S14" s="99" t="s">
        <v>106</v>
      </c>
      <c r="T14" s="213" t="s">
        <v>96</v>
      </c>
      <c r="U14" s="210">
        <f>R14*U9</f>
        <v>221.24999988000002</v>
      </c>
      <c r="V14" s="210">
        <f>R14*$V$9</f>
        <v>723.75000011999998</v>
      </c>
      <c r="W14" s="211">
        <f t="shared" si="1"/>
        <v>945</v>
      </c>
      <c r="X14" s="212"/>
    </row>
    <row r="15" spans="1:24" ht="127.5">
      <c r="A15" s="178">
        <f t="shared" si="2"/>
        <v>6</v>
      </c>
      <c r="B15" s="99" t="s">
        <v>102</v>
      </c>
      <c r="C15" s="183" t="s">
        <v>103</v>
      </c>
      <c r="D15" s="94" t="s">
        <v>77</v>
      </c>
      <c r="E15" s="98" t="s">
        <v>107</v>
      </c>
      <c r="F15" s="182">
        <v>44104</v>
      </c>
      <c r="G15" s="100" t="s">
        <v>105</v>
      </c>
      <c r="H15" s="188">
        <v>160</v>
      </c>
      <c r="I15" s="179">
        <v>0.22</v>
      </c>
      <c r="J15" s="95">
        <f t="shared" si="0"/>
        <v>195.2</v>
      </c>
      <c r="K15" s="96" t="s">
        <v>79</v>
      </c>
      <c r="L15" s="97" t="s">
        <v>79</v>
      </c>
      <c r="M15" s="209">
        <v>160</v>
      </c>
      <c r="N15" s="67" t="s">
        <v>80</v>
      </c>
      <c r="O15" s="99" t="s">
        <v>81</v>
      </c>
      <c r="P15" s="99" t="s">
        <v>108</v>
      </c>
      <c r="Q15" s="100">
        <v>45362</v>
      </c>
      <c r="R15" s="209">
        <v>160</v>
      </c>
      <c r="S15" s="99" t="s">
        <v>106</v>
      </c>
      <c r="T15" s="213" t="s">
        <v>96</v>
      </c>
      <c r="U15" s="210">
        <f t="shared" ref="U15:U34" si="3">R15*$U$9</f>
        <v>37.460317440000004</v>
      </c>
      <c r="V15" s="210">
        <f t="shared" ref="V15:V34" si="4">R15*$V$9</f>
        <v>122.53968256</v>
      </c>
      <c r="W15" s="211">
        <f t="shared" si="1"/>
        <v>160</v>
      </c>
      <c r="X15" s="212"/>
    </row>
    <row r="16" spans="1:24" ht="102" customHeight="1">
      <c r="A16" s="178">
        <f t="shared" si="2"/>
        <v>7</v>
      </c>
      <c r="B16" s="99" t="s">
        <v>109</v>
      </c>
      <c r="C16" s="183" t="s">
        <v>110</v>
      </c>
      <c r="D16" s="94" t="s">
        <v>77</v>
      </c>
      <c r="E16" s="98" t="s">
        <v>111</v>
      </c>
      <c r="F16" s="182">
        <v>44288</v>
      </c>
      <c r="G16" s="100" t="s">
        <v>112</v>
      </c>
      <c r="H16" s="188">
        <v>2605.5100000000002</v>
      </c>
      <c r="I16" s="179">
        <v>0.22</v>
      </c>
      <c r="J16" s="95">
        <f t="shared" si="0"/>
        <v>3178.7222000000002</v>
      </c>
      <c r="K16" s="96" t="s">
        <v>79</v>
      </c>
      <c r="L16" s="97" t="s">
        <v>79</v>
      </c>
      <c r="M16" s="209">
        <v>2605.5100000000002</v>
      </c>
      <c r="N16" s="67" t="s">
        <v>80</v>
      </c>
      <c r="O16" s="99" t="s">
        <v>81</v>
      </c>
      <c r="P16" s="99" t="s">
        <v>113</v>
      </c>
      <c r="Q16" s="100">
        <v>45377</v>
      </c>
      <c r="R16" s="209">
        <v>2605.5100000000002</v>
      </c>
      <c r="S16" s="99" t="s">
        <v>83</v>
      </c>
      <c r="T16" s="213" t="s">
        <v>84</v>
      </c>
      <c r="U16" s="210">
        <f t="shared" si="3"/>
        <v>610.02019808184002</v>
      </c>
      <c r="V16" s="210">
        <f t="shared" si="4"/>
        <v>1995.4898019181603</v>
      </c>
      <c r="W16" s="211">
        <f t="shared" si="1"/>
        <v>2605.5100000000002</v>
      </c>
      <c r="X16" s="212"/>
    </row>
    <row r="17" spans="1:24" ht="127.5">
      <c r="A17" s="178">
        <f t="shared" si="2"/>
        <v>8</v>
      </c>
      <c r="B17" s="99" t="s">
        <v>90</v>
      </c>
      <c r="C17" s="183" t="s">
        <v>91</v>
      </c>
      <c r="D17" s="94" t="s">
        <v>77</v>
      </c>
      <c r="E17" s="98" t="s">
        <v>114</v>
      </c>
      <c r="F17" s="182">
        <v>44592</v>
      </c>
      <c r="G17" s="100" t="s">
        <v>115</v>
      </c>
      <c r="H17" s="188">
        <v>1560</v>
      </c>
      <c r="I17" s="179">
        <v>0.22</v>
      </c>
      <c r="J17" s="95">
        <f t="shared" si="0"/>
        <v>1903.2</v>
      </c>
      <c r="K17" s="96" t="s">
        <v>79</v>
      </c>
      <c r="L17" s="97" t="s">
        <v>79</v>
      </c>
      <c r="M17" s="184">
        <v>1260</v>
      </c>
      <c r="N17" s="67" t="s">
        <v>80</v>
      </c>
      <c r="O17" s="99" t="s">
        <v>81</v>
      </c>
      <c r="P17" s="99" t="s">
        <v>116</v>
      </c>
      <c r="Q17" s="100">
        <v>45363</v>
      </c>
      <c r="R17" s="209">
        <v>1260</v>
      </c>
      <c r="S17" s="99" t="s">
        <v>95</v>
      </c>
      <c r="T17" s="213" t="s">
        <v>96</v>
      </c>
      <c r="U17" s="210">
        <f t="shared" si="3"/>
        <v>294.99999983999999</v>
      </c>
      <c r="V17" s="210">
        <f t="shared" si="4"/>
        <v>965.00000016000001</v>
      </c>
      <c r="W17" s="211">
        <f t="shared" si="1"/>
        <v>1260</v>
      </c>
      <c r="X17" s="212" t="s">
        <v>97</v>
      </c>
    </row>
    <row r="18" spans="1:24" ht="127.5">
      <c r="A18" s="178">
        <f t="shared" si="2"/>
        <v>9</v>
      </c>
      <c r="B18" s="99" t="s">
        <v>90</v>
      </c>
      <c r="C18" s="183" t="s">
        <v>91</v>
      </c>
      <c r="D18" s="94" t="s">
        <v>98</v>
      </c>
      <c r="E18" s="98" t="s">
        <v>117</v>
      </c>
      <c r="F18" s="182">
        <v>44666</v>
      </c>
      <c r="G18" s="100" t="s">
        <v>118</v>
      </c>
      <c r="H18" s="223">
        <v>300</v>
      </c>
      <c r="I18" s="208" t="s">
        <v>79</v>
      </c>
      <c r="J18" s="95">
        <v>300</v>
      </c>
      <c r="K18" s="96" t="s">
        <v>79</v>
      </c>
      <c r="L18" s="97" t="s">
        <v>79</v>
      </c>
      <c r="M18" s="223">
        <v>300</v>
      </c>
      <c r="N18" s="67" t="s">
        <v>101</v>
      </c>
      <c r="O18" s="97" t="s">
        <v>79</v>
      </c>
      <c r="P18" s="97" t="s">
        <v>79</v>
      </c>
      <c r="Q18" s="97" t="s">
        <v>79</v>
      </c>
      <c r="R18" s="209">
        <v>300</v>
      </c>
      <c r="S18" s="226" t="s">
        <v>95</v>
      </c>
      <c r="T18" s="213" t="s">
        <v>96</v>
      </c>
      <c r="U18" s="210">
        <f t="shared" si="3"/>
        <v>70.238095200000004</v>
      </c>
      <c r="V18" s="210">
        <f t="shared" si="4"/>
        <v>229.7619048</v>
      </c>
      <c r="W18" s="211">
        <f t="shared" si="1"/>
        <v>300</v>
      </c>
      <c r="X18" s="100" t="s">
        <v>118</v>
      </c>
    </row>
    <row r="19" spans="1:24" ht="83.25" customHeight="1">
      <c r="A19" s="178">
        <f t="shared" si="2"/>
        <v>10</v>
      </c>
      <c r="B19" s="97" t="s">
        <v>75</v>
      </c>
      <c r="C19" s="181" t="s">
        <v>76</v>
      </c>
      <c r="D19" s="94" t="s">
        <v>77</v>
      </c>
      <c r="E19" s="98">
        <v>41</v>
      </c>
      <c r="F19" s="182">
        <v>44643</v>
      </c>
      <c r="G19" s="100" t="s">
        <v>119</v>
      </c>
      <c r="H19" s="188">
        <v>41080</v>
      </c>
      <c r="I19" s="179">
        <v>0.22</v>
      </c>
      <c r="J19" s="95">
        <f t="shared" si="0"/>
        <v>50117.599999999999</v>
      </c>
      <c r="K19" s="96" t="s">
        <v>79</v>
      </c>
      <c r="L19" s="97" t="s">
        <v>79</v>
      </c>
      <c r="M19" s="188">
        <v>41080</v>
      </c>
      <c r="N19" s="67" t="s">
        <v>80</v>
      </c>
      <c r="O19" s="99" t="s">
        <v>81</v>
      </c>
      <c r="P19" s="99" t="s">
        <v>120</v>
      </c>
      <c r="Q19" s="100">
        <v>45362</v>
      </c>
      <c r="R19" s="227">
        <v>41080</v>
      </c>
      <c r="S19" s="226" t="s">
        <v>83</v>
      </c>
      <c r="T19" s="213" t="s">
        <v>84</v>
      </c>
      <c r="U19" s="210">
        <f t="shared" si="3"/>
        <v>9617.9365027200001</v>
      </c>
      <c r="V19" s="210">
        <f t="shared" si="4"/>
        <v>31462.06349728</v>
      </c>
      <c r="W19" s="211">
        <f t="shared" si="1"/>
        <v>41080</v>
      </c>
      <c r="X19" s="212"/>
    </row>
    <row r="20" spans="1:24" ht="76.5">
      <c r="A20" s="178">
        <f t="shared" si="2"/>
        <v>11</v>
      </c>
      <c r="B20" s="98" t="s">
        <v>121</v>
      </c>
      <c r="C20" s="183" t="s">
        <v>122</v>
      </c>
      <c r="D20" s="94" t="s">
        <v>77</v>
      </c>
      <c r="E20" s="98" t="s">
        <v>123</v>
      </c>
      <c r="F20" s="182">
        <v>44973</v>
      </c>
      <c r="G20" s="100" t="s">
        <v>124</v>
      </c>
      <c r="H20" s="188">
        <v>15500</v>
      </c>
      <c r="I20" s="179">
        <v>0.22</v>
      </c>
      <c r="J20" s="95">
        <f t="shared" si="0"/>
        <v>18910</v>
      </c>
      <c r="K20" s="96" t="s">
        <v>79</v>
      </c>
      <c r="L20" s="97" t="s">
        <v>79</v>
      </c>
      <c r="M20" s="184">
        <v>15500</v>
      </c>
      <c r="N20" s="67" t="s">
        <v>80</v>
      </c>
      <c r="O20" s="99" t="s">
        <v>81</v>
      </c>
      <c r="P20" s="99" t="s">
        <v>125</v>
      </c>
      <c r="Q20" s="100">
        <v>45364</v>
      </c>
      <c r="R20" s="184">
        <v>15500</v>
      </c>
      <c r="S20" s="99" t="s">
        <v>126</v>
      </c>
      <c r="T20" s="213" t="s">
        <v>96</v>
      </c>
      <c r="U20" s="210">
        <f t="shared" si="3"/>
        <v>3628.9682520000001</v>
      </c>
      <c r="V20" s="210">
        <f t="shared" si="4"/>
        <v>11871.031747999999</v>
      </c>
      <c r="W20" s="211">
        <f t="shared" si="1"/>
        <v>15500</v>
      </c>
      <c r="X20" s="212"/>
    </row>
    <row r="21" spans="1:24" ht="76.5">
      <c r="A21" s="178">
        <f t="shared" si="2"/>
        <v>12</v>
      </c>
      <c r="B21" s="98" t="s">
        <v>121</v>
      </c>
      <c r="C21" s="183" t="s">
        <v>122</v>
      </c>
      <c r="D21" s="94" t="s">
        <v>77</v>
      </c>
      <c r="E21" s="98" t="s">
        <v>127</v>
      </c>
      <c r="F21" s="182">
        <v>44687</v>
      </c>
      <c r="G21" s="100" t="s">
        <v>124</v>
      </c>
      <c r="H21" s="188">
        <v>4500</v>
      </c>
      <c r="I21" s="179">
        <v>0.22</v>
      </c>
      <c r="J21" s="95">
        <f t="shared" si="0"/>
        <v>5490</v>
      </c>
      <c r="K21" s="96" t="s">
        <v>79</v>
      </c>
      <c r="L21" s="97" t="s">
        <v>79</v>
      </c>
      <c r="M21" s="184">
        <v>4500</v>
      </c>
      <c r="N21" s="67" t="s">
        <v>80</v>
      </c>
      <c r="O21" s="99" t="s">
        <v>81</v>
      </c>
      <c r="P21" s="99" t="s">
        <v>128</v>
      </c>
      <c r="Q21" s="100">
        <v>45364</v>
      </c>
      <c r="R21" s="184">
        <v>4500</v>
      </c>
      <c r="S21" s="99" t="s">
        <v>126</v>
      </c>
      <c r="T21" s="213" t="s">
        <v>96</v>
      </c>
      <c r="U21" s="210">
        <f t="shared" si="3"/>
        <v>1053.571428</v>
      </c>
      <c r="V21" s="210">
        <f t="shared" si="4"/>
        <v>3446.4285720000003</v>
      </c>
      <c r="W21" s="211">
        <f t="shared" si="1"/>
        <v>4500</v>
      </c>
      <c r="X21" s="212"/>
    </row>
    <row r="22" spans="1:24" ht="127.5">
      <c r="A22" s="178">
        <f t="shared" si="2"/>
        <v>13</v>
      </c>
      <c r="B22" s="99" t="s">
        <v>90</v>
      </c>
      <c r="C22" s="183" t="s">
        <v>91</v>
      </c>
      <c r="D22" s="94" t="s">
        <v>77</v>
      </c>
      <c r="E22" s="98" t="s">
        <v>129</v>
      </c>
      <c r="F22" s="182">
        <v>44908</v>
      </c>
      <c r="G22" s="100" t="s">
        <v>130</v>
      </c>
      <c r="H22" s="188">
        <v>20714.349999999999</v>
      </c>
      <c r="I22" s="179">
        <v>0.22</v>
      </c>
      <c r="J22" s="95">
        <f t="shared" si="0"/>
        <v>25271.506999999998</v>
      </c>
      <c r="K22" s="96" t="s">
        <v>79</v>
      </c>
      <c r="L22" s="97" t="s">
        <v>79</v>
      </c>
      <c r="M22" s="184">
        <v>16730.82</v>
      </c>
      <c r="N22" s="67" t="s">
        <v>80</v>
      </c>
      <c r="O22" s="99" t="s">
        <v>81</v>
      </c>
      <c r="P22" s="99" t="s">
        <v>131</v>
      </c>
      <c r="Q22" s="100">
        <v>45363</v>
      </c>
      <c r="R22" s="184">
        <v>16730.82</v>
      </c>
      <c r="S22" s="99" t="s">
        <v>95</v>
      </c>
      <c r="T22" s="213" t="s">
        <v>96</v>
      </c>
      <c r="U22" s="210">
        <f t="shared" si="3"/>
        <v>3917.1364264468803</v>
      </c>
      <c r="V22" s="210">
        <f t="shared" si="4"/>
        <v>12813.68357355312</v>
      </c>
      <c r="W22" s="211">
        <f t="shared" si="1"/>
        <v>16730.82</v>
      </c>
      <c r="X22" s="212" t="s">
        <v>97</v>
      </c>
    </row>
    <row r="23" spans="1:24" ht="127.5">
      <c r="A23" s="178">
        <f t="shared" si="2"/>
        <v>14</v>
      </c>
      <c r="B23" s="99" t="s">
        <v>90</v>
      </c>
      <c r="C23" s="183" t="s">
        <v>91</v>
      </c>
      <c r="D23" s="94" t="s">
        <v>98</v>
      </c>
      <c r="E23" s="98" t="s">
        <v>132</v>
      </c>
      <c r="F23" s="182">
        <v>45061</v>
      </c>
      <c r="G23" s="100" t="s">
        <v>130</v>
      </c>
      <c r="H23" s="207">
        <v>3983.53</v>
      </c>
      <c r="I23" s="208" t="s">
        <v>79</v>
      </c>
      <c r="J23" s="95">
        <v>3983.53</v>
      </c>
      <c r="K23" s="96" t="s">
        <v>79</v>
      </c>
      <c r="L23" s="97" t="s">
        <v>79</v>
      </c>
      <c r="M23" s="209">
        <v>3983.53</v>
      </c>
      <c r="N23" s="67" t="s">
        <v>101</v>
      </c>
      <c r="O23" s="97" t="s">
        <v>79</v>
      </c>
      <c r="P23" s="97" t="s">
        <v>79</v>
      </c>
      <c r="Q23" s="97" t="s">
        <v>79</v>
      </c>
      <c r="R23" s="209">
        <v>3983.53</v>
      </c>
      <c r="S23" s="99" t="s">
        <v>95</v>
      </c>
      <c r="T23" s="213" t="s">
        <v>96</v>
      </c>
      <c r="U23" s="210">
        <f t="shared" si="3"/>
        <v>932.65186457352013</v>
      </c>
      <c r="V23" s="210">
        <f t="shared" si="4"/>
        <v>3050.8781354264802</v>
      </c>
      <c r="W23" s="211">
        <f t="shared" si="1"/>
        <v>3983.53</v>
      </c>
      <c r="X23" s="100" t="s">
        <v>133</v>
      </c>
    </row>
    <row r="24" spans="1:24" ht="58.5" customHeight="1">
      <c r="A24" s="178">
        <f t="shared" si="2"/>
        <v>15</v>
      </c>
      <c r="B24" s="99" t="s">
        <v>134</v>
      </c>
      <c r="C24" s="183" t="s">
        <v>135</v>
      </c>
      <c r="D24" s="94" t="s">
        <v>77</v>
      </c>
      <c r="E24" s="98" t="s">
        <v>136</v>
      </c>
      <c r="F24" s="182">
        <v>44809</v>
      </c>
      <c r="G24" s="99" t="s">
        <v>137</v>
      </c>
      <c r="H24" s="188">
        <v>5000</v>
      </c>
      <c r="I24" s="179">
        <v>0.22</v>
      </c>
      <c r="J24" s="95">
        <f t="shared" si="0"/>
        <v>6100</v>
      </c>
      <c r="K24" s="96" t="s">
        <v>79</v>
      </c>
      <c r="L24" s="97" t="s">
        <v>79</v>
      </c>
      <c r="M24" s="184">
        <v>5000</v>
      </c>
      <c r="N24" s="67" t="s">
        <v>80</v>
      </c>
      <c r="O24" s="99" t="s">
        <v>81</v>
      </c>
      <c r="P24" s="99" t="s">
        <v>138</v>
      </c>
      <c r="Q24" s="100">
        <v>45362</v>
      </c>
      <c r="R24" s="184">
        <v>5000</v>
      </c>
      <c r="S24" s="99" t="s">
        <v>126</v>
      </c>
      <c r="T24" s="213" t="s">
        <v>96</v>
      </c>
      <c r="U24" s="210">
        <f t="shared" si="3"/>
        <v>1170.63492</v>
      </c>
      <c r="V24" s="210">
        <f t="shared" si="4"/>
        <v>3829.36508</v>
      </c>
      <c r="W24" s="211">
        <f t="shared" si="1"/>
        <v>5000</v>
      </c>
      <c r="X24" s="212"/>
    </row>
    <row r="25" spans="1:24" ht="100.5" customHeight="1">
      <c r="A25" s="178">
        <f t="shared" si="2"/>
        <v>16</v>
      </c>
      <c r="B25" s="195" t="s">
        <v>139</v>
      </c>
      <c r="C25" s="214" t="s">
        <v>140</v>
      </c>
      <c r="D25" s="94" t="s">
        <v>77</v>
      </c>
      <c r="E25" s="194" t="s">
        <v>141</v>
      </c>
      <c r="F25" s="215">
        <v>45009</v>
      </c>
      <c r="G25" s="195" t="s">
        <v>142</v>
      </c>
      <c r="H25" s="196">
        <v>3323.43</v>
      </c>
      <c r="I25" s="179">
        <v>0.22</v>
      </c>
      <c r="J25" s="95">
        <f t="shared" si="0"/>
        <v>4054.5845999999997</v>
      </c>
      <c r="K25" s="96" t="s">
        <v>79</v>
      </c>
      <c r="L25" s="97" t="s">
        <v>79</v>
      </c>
      <c r="M25" s="197">
        <v>3323.43</v>
      </c>
      <c r="N25" s="221" t="s">
        <v>80</v>
      </c>
      <c r="O25" s="99" t="s">
        <v>81</v>
      </c>
      <c r="P25" s="195" t="s">
        <v>143</v>
      </c>
      <c r="Q25" s="222">
        <v>45358</v>
      </c>
      <c r="R25" s="197">
        <v>3323.43</v>
      </c>
      <c r="S25" s="99" t="s">
        <v>126</v>
      </c>
      <c r="T25" s="216" t="s">
        <v>144</v>
      </c>
      <c r="U25" s="210">
        <f t="shared" si="3"/>
        <v>778.10464243512001</v>
      </c>
      <c r="V25" s="210">
        <f t="shared" si="4"/>
        <v>2545.3253575648801</v>
      </c>
      <c r="W25" s="211">
        <f t="shared" si="1"/>
        <v>3323.4300000000003</v>
      </c>
      <c r="X25" s="217"/>
    </row>
    <row r="26" spans="1:24" ht="51">
      <c r="A26" s="178">
        <f t="shared" si="2"/>
        <v>17</v>
      </c>
      <c r="B26" s="194" t="s">
        <v>145</v>
      </c>
      <c r="C26" s="214" t="s">
        <v>146</v>
      </c>
      <c r="D26" s="94" t="s">
        <v>77</v>
      </c>
      <c r="E26" s="194">
        <v>1552306829</v>
      </c>
      <c r="F26" s="215">
        <v>45226</v>
      </c>
      <c r="G26" s="195" t="s">
        <v>147</v>
      </c>
      <c r="H26" s="196">
        <v>3693.97</v>
      </c>
      <c r="I26" s="179">
        <v>0.22</v>
      </c>
      <c r="J26" s="95">
        <f t="shared" si="0"/>
        <v>4506.6433999999999</v>
      </c>
      <c r="K26" s="96" t="s">
        <v>79</v>
      </c>
      <c r="L26" s="97" t="s">
        <v>79</v>
      </c>
      <c r="M26" s="197">
        <v>3593.97</v>
      </c>
      <c r="N26" s="221" t="s">
        <v>80</v>
      </c>
      <c r="O26" s="99" t="s">
        <v>81</v>
      </c>
      <c r="P26" s="195" t="s">
        <v>148</v>
      </c>
      <c r="Q26" s="222">
        <v>45371</v>
      </c>
      <c r="R26" s="197">
        <v>3593.97</v>
      </c>
      <c r="S26" s="99" t="s">
        <v>126</v>
      </c>
      <c r="T26" s="216" t="s">
        <v>149</v>
      </c>
      <c r="U26" s="210">
        <f t="shared" ref="U26:U31" si="5">R26*$U$9</f>
        <v>841.44535668647995</v>
      </c>
      <c r="V26" s="210">
        <f t="shared" ref="V26:V31" si="6">R26*$V$9</f>
        <v>2752.5246433135198</v>
      </c>
      <c r="W26" s="211">
        <f t="shared" si="1"/>
        <v>3593.97</v>
      </c>
      <c r="X26" s="217"/>
    </row>
    <row r="27" spans="1:24" ht="51">
      <c r="A27" s="178">
        <f t="shared" si="2"/>
        <v>18</v>
      </c>
      <c r="B27" s="194" t="s">
        <v>145</v>
      </c>
      <c r="C27" s="214" t="s">
        <v>146</v>
      </c>
      <c r="D27" s="94" t="s">
        <v>77</v>
      </c>
      <c r="E27" s="194">
        <v>1552306829</v>
      </c>
      <c r="F27" s="215">
        <v>45226</v>
      </c>
      <c r="G27" s="195" t="s">
        <v>147</v>
      </c>
      <c r="H27" s="196">
        <v>3693.97</v>
      </c>
      <c r="I27" s="179">
        <v>0.22</v>
      </c>
      <c r="J27" s="95">
        <f t="shared" si="0"/>
        <v>4506.6433999999999</v>
      </c>
      <c r="K27" s="96" t="s">
        <v>79</v>
      </c>
      <c r="L27" s="97" t="s">
        <v>79</v>
      </c>
      <c r="M27" s="197">
        <v>100</v>
      </c>
      <c r="N27" s="221" t="s">
        <v>80</v>
      </c>
      <c r="O27" s="99" t="s">
        <v>81</v>
      </c>
      <c r="P27" s="195" t="s">
        <v>150</v>
      </c>
      <c r="Q27" s="222">
        <v>45371</v>
      </c>
      <c r="R27" s="197">
        <v>100</v>
      </c>
      <c r="S27" s="99" t="s">
        <v>126</v>
      </c>
      <c r="T27" s="216" t="s">
        <v>149</v>
      </c>
      <c r="U27" s="210">
        <f t="shared" si="5"/>
        <v>23.4126984</v>
      </c>
      <c r="V27" s="210">
        <f t="shared" si="6"/>
        <v>76.587301600000004</v>
      </c>
      <c r="W27" s="211">
        <f t="shared" si="1"/>
        <v>100</v>
      </c>
      <c r="X27" s="217"/>
    </row>
    <row r="28" spans="1:24" ht="51">
      <c r="A28" s="178">
        <f t="shared" si="2"/>
        <v>19</v>
      </c>
      <c r="B28" s="195" t="s">
        <v>151</v>
      </c>
      <c r="C28" s="194" t="s">
        <v>152</v>
      </c>
      <c r="D28" s="94" t="s">
        <v>77</v>
      </c>
      <c r="E28" s="194" t="s">
        <v>153</v>
      </c>
      <c r="F28" s="215">
        <v>45257</v>
      </c>
      <c r="G28" s="195" t="s">
        <v>154</v>
      </c>
      <c r="H28" s="196">
        <v>26000</v>
      </c>
      <c r="I28" s="179">
        <v>0.22</v>
      </c>
      <c r="J28" s="95">
        <f t="shared" si="0"/>
        <v>31720</v>
      </c>
      <c r="K28" s="96" t="s">
        <v>79</v>
      </c>
      <c r="L28" s="97" t="s">
        <v>79</v>
      </c>
      <c r="M28" s="245">
        <v>26000</v>
      </c>
      <c r="N28" s="221" t="s">
        <v>80</v>
      </c>
      <c r="O28" s="99" t="s">
        <v>81</v>
      </c>
      <c r="P28" s="195" t="s">
        <v>155</v>
      </c>
      <c r="Q28" s="222">
        <v>45387</v>
      </c>
      <c r="R28" s="245">
        <v>26000</v>
      </c>
      <c r="S28" s="99" t="s">
        <v>126</v>
      </c>
      <c r="T28" s="216" t="s">
        <v>149</v>
      </c>
      <c r="U28" s="210">
        <f t="shared" si="5"/>
        <v>6087.3015839999998</v>
      </c>
      <c r="V28" s="210">
        <f t="shared" si="6"/>
        <v>19912.698415999999</v>
      </c>
      <c r="W28" s="211">
        <f t="shared" si="1"/>
        <v>26000</v>
      </c>
      <c r="X28" s="217"/>
    </row>
    <row r="29" spans="1:24" ht="51">
      <c r="A29" s="178">
        <f t="shared" si="2"/>
        <v>20</v>
      </c>
      <c r="B29" s="194" t="s">
        <v>156</v>
      </c>
      <c r="C29" s="214" t="s">
        <v>157</v>
      </c>
      <c r="D29" s="94" t="s">
        <v>77</v>
      </c>
      <c r="E29" s="194">
        <v>315</v>
      </c>
      <c r="F29" s="215">
        <v>45259</v>
      </c>
      <c r="G29" s="195" t="s">
        <v>158</v>
      </c>
      <c r="H29" s="196">
        <v>9871.39</v>
      </c>
      <c r="I29" s="179">
        <v>0.22</v>
      </c>
      <c r="J29" s="95">
        <f t="shared" si="0"/>
        <v>12043.095799999999</v>
      </c>
      <c r="K29" s="96" t="s">
        <v>79</v>
      </c>
      <c r="L29" s="97" t="s">
        <v>79</v>
      </c>
      <c r="M29" s="245">
        <v>9871.39</v>
      </c>
      <c r="N29" s="221" t="s">
        <v>80</v>
      </c>
      <c r="O29" s="99" t="s">
        <v>81</v>
      </c>
      <c r="P29" s="195" t="s">
        <v>155</v>
      </c>
      <c r="Q29" s="222">
        <v>45418</v>
      </c>
      <c r="R29" s="245">
        <v>9871.39</v>
      </c>
      <c r="S29" s="99" t="s">
        <v>126</v>
      </c>
      <c r="T29" s="216" t="s">
        <v>144</v>
      </c>
      <c r="U29" s="210">
        <f t="shared" si="5"/>
        <v>2311.1587685877598</v>
      </c>
      <c r="V29" s="210">
        <f t="shared" si="6"/>
        <v>7560.23123141224</v>
      </c>
      <c r="W29" s="211">
        <f t="shared" si="1"/>
        <v>9871.39</v>
      </c>
      <c r="X29" s="217"/>
    </row>
    <row r="30" spans="1:24" ht="76.5">
      <c r="A30" s="178">
        <f t="shared" si="2"/>
        <v>21</v>
      </c>
      <c r="B30" s="194" t="s">
        <v>159</v>
      </c>
      <c r="C30" s="214" t="s">
        <v>160</v>
      </c>
      <c r="D30" s="94" t="s">
        <v>77</v>
      </c>
      <c r="E30" s="194">
        <v>52</v>
      </c>
      <c r="F30" s="215">
        <v>45014</v>
      </c>
      <c r="G30" s="195" t="s">
        <v>161</v>
      </c>
      <c r="H30" s="196">
        <v>1666040.91</v>
      </c>
      <c r="I30" s="179">
        <v>0.1</v>
      </c>
      <c r="J30" s="95">
        <f t="shared" si="0"/>
        <v>1832645.0009999999</v>
      </c>
      <c r="K30" s="96" t="s">
        <v>79</v>
      </c>
      <c r="L30" s="97" t="s">
        <v>79</v>
      </c>
      <c r="M30" s="197">
        <v>1666040.91</v>
      </c>
      <c r="N30" s="221" t="s">
        <v>80</v>
      </c>
      <c r="O30" s="99" t="s">
        <v>81</v>
      </c>
      <c r="P30" s="195" t="s">
        <v>162</v>
      </c>
      <c r="Q30" s="222">
        <v>45429</v>
      </c>
      <c r="R30" s="197">
        <v>1666040.91</v>
      </c>
      <c r="S30" s="216" t="s">
        <v>163</v>
      </c>
      <c r="T30" s="216" t="s">
        <v>144</v>
      </c>
      <c r="U30" s="210">
        <f t="shared" si="5"/>
        <v>390065.13347891544</v>
      </c>
      <c r="V30" s="210">
        <f t="shared" si="6"/>
        <v>1275975.7765210846</v>
      </c>
      <c r="W30" s="211">
        <f t="shared" si="1"/>
        <v>1666040.9100000001</v>
      </c>
      <c r="X30" s="217"/>
    </row>
    <row r="31" spans="1:24" ht="76.5">
      <c r="A31" s="178">
        <f t="shared" si="2"/>
        <v>22</v>
      </c>
      <c r="B31" s="194" t="s">
        <v>159</v>
      </c>
      <c r="C31" s="214" t="s">
        <v>160</v>
      </c>
      <c r="D31" s="94" t="s">
        <v>77</v>
      </c>
      <c r="E31" s="194">
        <v>94</v>
      </c>
      <c r="F31" s="215">
        <v>45110</v>
      </c>
      <c r="G31" s="195" t="s">
        <v>164</v>
      </c>
      <c r="H31" s="196">
        <v>692798.31</v>
      </c>
      <c r="I31" s="179">
        <v>0.1</v>
      </c>
      <c r="J31" s="95">
        <f t="shared" si="0"/>
        <v>762078.14100000006</v>
      </c>
      <c r="K31" s="96" t="s">
        <v>79</v>
      </c>
      <c r="L31" s="97" t="s">
        <v>79</v>
      </c>
      <c r="M31" s="197">
        <v>692798.31</v>
      </c>
      <c r="N31" s="221" t="s">
        <v>80</v>
      </c>
      <c r="O31" s="99" t="s">
        <v>81</v>
      </c>
      <c r="P31" s="195" t="s">
        <v>165</v>
      </c>
      <c r="Q31" s="222">
        <v>45429</v>
      </c>
      <c r="R31" s="197">
        <v>692798.31</v>
      </c>
      <c r="S31" s="216" t="s">
        <v>163</v>
      </c>
      <c r="T31" s="216" t="s">
        <v>144</v>
      </c>
      <c r="U31" s="210">
        <f t="shared" si="5"/>
        <v>162202.77884059705</v>
      </c>
      <c r="V31" s="210">
        <f t="shared" si="6"/>
        <v>530595.53115940304</v>
      </c>
      <c r="W31" s="211">
        <f t="shared" si="1"/>
        <v>692798.31</v>
      </c>
      <c r="X31" s="217"/>
    </row>
    <row r="32" spans="1:24" ht="76.5">
      <c r="A32" s="178">
        <f t="shared" si="2"/>
        <v>23</v>
      </c>
      <c r="B32" s="194" t="s">
        <v>159</v>
      </c>
      <c r="C32" s="214" t="s">
        <v>160</v>
      </c>
      <c r="D32" s="94" t="s">
        <v>77</v>
      </c>
      <c r="E32" s="194">
        <v>130</v>
      </c>
      <c r="F32" s="215">
        <v>45199</v>
      </c>
      <c r="G32" s="195" t="s">
        <v>166</v>
      </c>
      <c r="H32" s="196">
        <v>759534.66</v>
      </c>
      <c r="I32" s="179">
        <v>0.1</v>
      </c>
      <c r="J32" s="95">
        <f t="shared" si="0"/>
        <v>835488.12600000005</v>
      </c>
      <c r="K32" s="96" t="s">
        <v>79</v>
      </c>
      <c r="L32" s="97" t="s">
        <v>79</v>
      </c>
      <c r="M32" s="197">
        <v>754787.57</v>
      </c>
      <c r="N32" s="221" t="s">
        <v>80</v>
      </c>
      <c r="O32" s="99" t="s">
        <v>81</v>
      </c>
      <c r="P32" s="195" t="s">
        <v>167</v>
      </c>
      <c r="Q32" s="222">
        <v>45429</v>
      </c>
      <c r="R32" s="197">
        <v>754787.57</v>
      </c>
      <c r="S32" s="216" t="s">
        <v>163</v>
      </c>
      <c r="T32" s="216" t="s">
        <v>144</v>
      </c>
      <c r="U32" s="210">
        <f t="shared" si="3"/>
        <v>176716.13732478887</v>
      </c>
      <c r="V32" s="210">
        <f t="shared" si="4"/>
        <v>578071.43267521111</v>
      </c>
      <c r="W32" s="211">
        <f t="shared" si="1"/>
        <v>754787.57</v>
      </c>
      <c r="X32" s="217" t="s">
        <v>168</v>
      </c>
    </row>
    <row r="33" spans="1:24" ht="76.5">
      <c r="A33" s="178">
        <f t="shared" si="2"/>
        <v>24</v>
      </c>
      <c r="B33" s="194" t="s">
        <v>159</v>
      </c>
      <c r="C33" s="214" t="s">
        <v>160</v>
      </c>
      <c r="D33" s="94" t="s">
        <v>77</v>
      </c>
      <c r="E33" s="194">
        <v>154</v>
      </c>
      <c r="F33" s="215">
        <v>45290</v>
      </c>
      <c r="G33" s="195" t="s">
        <v>169</v>
      </c>
      <c r="H33" s="196">
        <v>878221.83</v>
      </c>
      <c r="I33" s="179">
        <v>0.1</v>
      </c>
      <c r="J33" s="95">
        <f t="shared" si="0"/>
        <v>966044.01299999992</v>
      </c>
      <c r="K33" s="96" t="s">
        <v>79</v>
      </c>
      <c r="L33" s="97" t="s">
        <v>79</v>
      </c>
      <c r="M33" s="197">
        <v>872732.94</v>
      </c>
      <c r="N33" s="221" t="s">
        <v>80</v>
      </c>
      <c r="O33" s="99" t="s">
        <v>81</v>
      </c>
      <c r="P33" s="195" t="s">
        <v>170</v>
      </c>
      <c r="Q33" s="222">
        <v>45429</v>
      </c>
      <c r="R33" s="197">
        <v>872732.94</v>
      </c>
      <c r="S33" s="216" t="s">
        <v>163</v>
      </c>
      <c r="T33" s="216" t="s">
        <v>144</v>
      </c>
      <c r="U33" s="210">
        <f t="shared" si="3"/>
        <v>204330.33107965297</v>
      </c>
      <c r="V33" s="210">
        <f t="shared" si="4"/>
        <v>668402.60892034706</v>
      </c>
      <c r="W33" s="211">
        <f t="shared" si="1"/>
        <v>872732.94000000006</v>
      </c>
      <c r="X33" s="217" t="s">
        <v>168</v>
      </c>
    </row>
    <row r="34" spans="1:24" ht="77.25" thickBot="1">
      <c r="A34" s="250">
        <f t="shared" si="2"/>
        <v>25</v>
      </c>
      <c r="B34" s="101" t="s">
        <v>159</v>
      </c>
      <c r="C34" s="220" t="s">
        <v>160</v>
      </c>
      <c r="D34" s="101" t="s">
        <v>77</v>
      </c>
      <c r="E34" s="101">
        <v>32</v>
      </c>
      <c r="F34" s="246">
        <v>45373</v>
      </c>
      <c r="G34" s="102" t="s">
        <v>171</v>
      </c>
      <c r="H34" s="247">
        <v>979252.7</v>
      </c>
      <c r="I34" s="180">
        <v>0.1</v>
      </c>
      <c r="J34" s="103">
        <f t="shared" si="0"/>
        <v>1077177.97</v>
      </c>
      <c r="K34" s="104" t="s">
        <v>79</v>
      </c>
      <c r="L34" s="102" t="s">
        <v>79</v>
      </c>
      <c r="M34" s="248">
        <v>973132.37</v>
      </c>
      <c r="N34" s="224" t="s">
        <v>80</v>
      </c>
      <c r="O34" s="102" t="s">
        <v>81</v>
      </c>
      <c r="P34" s="102" t="s">
        <v>172</v>
      </c>
      <c r="Q34" s="249">
        <v>45429</v>
      </c>
      <c r="R34" s="248">
        <v>973132.37</v>
      </c>
      <c r="S34" s="224" t="s">
        <v>163</v>
      </c>
      <c r="T34" s="225" t="s">
        <v>144</v>
      </c>
      <c r="U34" s="228">
        <f t="shared" si="3"/>
        <v>227836.54682087208</v>
      </c>
      <c r="V34" s="228">
        <f t="shared" si="4"/>
        <v>745295.82317912788</v>
      </c>
      <c r="W34" s="219">
        <f t="shared" ref="W34" si="7">U34+V34</f>
        <v>973132.37</v>
      </c>
      <c r="X34" s="218" t="s">
        <v>168</v>
      </c>
    </row>
    <row r="35" spans="1:24" s="282" customFormat="1" ht="36.75" customHeight="1">
      <c r="A35" s="277"/>
      <c r="B35" s="278"/>
      <c r="C35" s="278"/>
      <c r="D35" s="278"/>
      <c r="E35" s="278"/>
      <c r="F35" s="278"/>
      <c r="G35" s="278"/>
      <c r="H35" s="279">
        <f>SUM(H10:H34)</f>
        <v>5178438.0600000005</v>
      </c>
      <c r="I35" s="276">
        <f>SUM(I10:I14)</f>
        <v>0.88</v>
      </c>
      <c r="J35" s="276">
        <f>SUM(J10:J34)</f>
        <v>5719173.1135999998</v>
      </c>
      <c r="K35" s="278"/>
      <c r="L35" s="278"/>
      <c r="M35" s="279">
        <f>SUM(M10:M34)</f>
        <v>5151935.46</v>
      </c>
      <c r="N35" s="280"/>
      <c r="O35" s="278"/>
      <c r="P35" s="278"/>
      <c r="Q35" s="278"/>
      <c r="R35" s="279">
        <f>SUM(R10:R34)</f>
        <v>5151935.46</v>
      </c>
      <c r="S35" s="276"/>
      <c r="T35" s="276"/>
      <c r="U35" s="276">
        <f>SUM(U10:U34)</f>
        <v>1206207.1110124525</v>
      </c>
      <c r="V35" s="276">
        <f>SUM(V10:V34)</f>
        <v>3945728.3489875477</v>
      </c>
      <c r="W35" s="276">
        <f>SUM(W10:W34)</f>
        <v>5151935.46</v>
      </c>
      <c r="X35" s="281"/>
    </row>
    <row r="36" spans="1:24" s="5" customFormat="1" ht="16.5">
      <c r="A36" s="176"/>
      <c r="B36" s="105"/>
      <c r="C36" s="105"/>
      <c r="D36" s="105"/>
      <c r="E36" s="105"/>
      <c r="F36" s="105"/>
      <c r="G36" s="105"/>
      <c r="H36" s="189"/>
      <c r="I36" s="106"/>
      <c r="J36" s="106"/>
      <c r="K36" s="105"/>
      <c r="L36" s="105"/>
      <c r="M36" s="189"/>
      <c r="N36" s="107"/>
      <c r="O36" s="105"/>
      <c r="P36" s="105"/>
      <c r="Q36" s="105"/>
      <c r="R36" s="189"/>
      <c r="S36" s="106"/>
      <c r="T36" s="106"/>
      <c r="U36" s="106"/>
      <c r="V36" s="106"/>
      <c r="W36" s="106"/>
      <c r="X36" s="108"/>
    </row>
    <row r="37" spans="1:24" s="5" customFormat="1" ht="16.5">
      <c r="A37" s="176"/>
      <c r="B37" s="105"/>
      <c r="C37" s="105"/>
      <c r="D37" s="105"/>
      <c r="E37" s="105"/>
      <c r="F37" s="105"/>
      <c r="G37" s="105"/>
      <c r="H37" s="189"/>
      <c r="I37" s="106"/>
      <c r="J37" s="106"/>
      <c r="K37" s="105"/>
      <c r="L37" s="105"/>
      <c r="M37" s="189"/>
      <c r="N37" s="107"/>
      <c r="O37" s="105"/>
      <c r="P37" s="105"/>
      <c r="Q37" s="105"/>
      <c r="R37" s="189"/>
      <c r="S37" s="106"/>
      <c r="T37" s="106"/>
      <c r="U37" s="106"/>
      <c r="V37" s="106"/>
      <c r="W37" s="106"/>
      <c r="X37" s="108"/>
    </row>
    <row r="38" spans="1:24" ht="25.5">
      <c r="A38" s="176"/>
      <c r="B38" s="145" t="s">
        <v>173</v>
      </c>
      <c r="C38" s="21"/>
      <c r="D38" s="21"/>
      <c r="E38" s="21"/>
      <c r="F38" s="21"/>
      <c r="G38" s="21"/>
      <c r="H38" s="185"/>
      <c r="I38" s="21"/>
      <c r="J38" s="21"/>
      <c r="K38" s="21"/>
      <c r="L38" s="21"/>
      <c r="M38" s="185"/>
      <c r="N38" s="21"/>
      <c r="O38" s="21"/>
      <c r="P38" s="21"/>
      <c r="Q38" s="21"/>
      <c r="R38" s="185"/>
      <c r="S38" s="21"/>
      <c r="T38" s="303" t="s">
        <v>40</v>
      </c>
      <c r="U38" s="303"/>
      <c r="V38" s="303"/>
      <c r="W38" s="303"/>
      <c r="X38" s="87"/>
    </row>
    <row r="39" spans="1:24" ht="25.5">
      <c r="A39" s="176"/>
      <c r="B39" s="287">
        <v>45497</v>
      </c>
      <c r="C39" s="21"/>
      <c r="D39" s="21"/>
      <c r="E39" s="21"/>
      <c r="F39" s="21"/>
      <c r="G39" s="21"/>
      <c r="H39" s="185"/>
      <c r="I39" s="21"/>
      <c r="J39" s="21"/>
      <c r="K39" s="21"/>
      <c r="L39" s="21"/>
      <c r="M39" s="185"/>
      <c r="N39" s="21"/>
      <c r="O39" s="21"/>
      <c r="P39" s="21"/>
      <c r="Q39" s="21"/>
      <c r="R39" s="185"/>
      <c r="S39" s="21"/>
      <c r="T39" s="303" t="s">
        <v>29</v>
      </c>
      <c r="U39" s="303"/>
      <c r="V39" s="303"/>
      <c r="W39" s="303"/>
      <c r="X39" s="87"/>
    </row>
    <row r="40" spans="1:24" ht="51.75" customHeight="1">
      <c r="A40" s="176"/>
      <c r="C40" s="21"/>
      <c r="D40" s="21"/>
      <c r="E40" s="21"/>
      <c r="F40" s="21"/>
      <c r="G40" s="21"/>
      <c r="H40" s="185"/>
      <c r="I40" s="21"/>
      <c r="J40" s="21"/>
      <c r="K40" s="21"/>
      <c r="L40" s="21"/>
      <c r="M40" s="185"/>
      <c r="N40" s="21"/>
      <c r="O40" s="21"/>
      <c r="P40" s="21"/>
      <c r="Q40" s="21"/>
      <c r="R40" s="185"/>
      <c r="S40" s="21"/>
      <c r="T40" s="377" t="s">
        <v>41</v>
      </c>
      <c r="U40" s="377"/>
      <c r="V40" s="377"/>
      <c r="W40" s="377"/>
      <c r="X40" s="21"/>
    </row>
    <row r="41" spans="1:24" ht="18" customHeight="1">
      <c r="A41" s="176"/>
      <c r="B41" s="66"/>
      <c r="C41" s="21"/>
      <c r="D41" s="21"/>
      <c r="E41" s="21"/>
      <c r="F41" s="21"/>
      <c r="G41" s="21"/>
      <c r="H41" s="185"/>
      <c r="I41" s="21"/>
      <c r="J41" s="21"/>
      <c r="K41" s="21"/>
      <c r="L41" s="21"/>
      <c r="M41" s="185"/>
      <c r="N41" s="21"/>
      <c r="O41" s="21"/>
      <c r="P41" s="21"/>
      <c r="Q41" s="21"/>
      <c r="R41" s="185"/>
      <c r="S41" s="21"/>
      <c r="T41" s="376"/>
      <c r="U41" s="376"/>
      <c r="V41" s="376"/>
      <c r="W41" s="376"/>
      <c r="X41" s="21"/>
    </row>
    <row r="42" spans="1:24" ht="16.5">
      <c r="A42" s="176"/>
      <c r="B42" s="21"/>
      <c r="C42" s="21"/>
      <c r="D42" s="21"/>
      <c r="E42" s="21"/>
      <c r="F42" s="21"/>
      <c r="G42" s="21"/>
      <c r="H42" s="185"/>
      <c r="I42" s="21"/>
      <c r="J42" s="21"/>
      <c r="K42" s="21"/>
      <c r="L42" s="21"/>
      <c r="M42" s="192"/>
      <c r="N42" s="140"/>
      <c r="O42" s="140"/>
      <c r="P42" s="21"/>
      <c r="Q42" s="21"/>
      <c r="R42" s="185"/>
      <c r="S42" s="21"/>
    </row>
    <row r="43" spans="1:24" ht="16.5">
      <c r="A43" s="176"/>
      <c r="B43" s="21"/>
      <c r="C43" s="21"/>
      <c r="D43" s="21"/>
      <c r="E43" s="21"/>
      <c r="F43" s="21"/>
      <c r="G43" s="21"/>
      <c r="H43" s="185"/>
      <c r="I43" s="21"/>
      <c r="J43" s="21"/>
      <c r="K43" s="21"/>
      <c r="L43" s="21"/>
      <c r="M43" s="193"/>
      <c r="N43" s="138"/>
      <c r="O43" s="139"/>
      <c r="P43" s="21"/>
      <c r="Q43" s="21"/>
      <c r="R43" s="185"/>
      <c r="S43" s="21"/>
      <c r="T43" s="21"/>
      <c r="U43" s="21"/>
      <c r="V43" s="21"/>
    </row>
  </sheetData>
  <mergeCells count="32">
    <mergeCell ref="E7:F9"/>
    <mergeCell ref="T41:W41"/>
    <mergeCell ref="T38:W38"/>
    <mergeCell ref="T40:W40"/>
    <mergeCell ref="A2:X2"/>
    <mergeCell ref="S6:X6"/>
    <mergeCell ref="A4:C4"/>
    <mergeCell ref="A5:C5"/>
    <mergeCell ref="A6:J6"/>
    <mergeCell ref="N6:R6"/>
    <mergeCell ref="K6:M6"/>
    <mergeCell ref="U7:W7"/>
    <mergeCell ref="A7:A9"/>
    <mergeCell ref="B7:B9"/>
    <mergeCell ref="C7:C9"/>
    <mergeCell ref="D7:D9"/>
    <mergeCell ref="G7:G9"/>
    <mergeCell ref="H7:H9"/>
    <mergeCell ref="I7:I9"/>
    <mergeCell ref="J7:J9"/>
    <mergeCell ref="K7:K9"/>
    <mergeCell ref="X7:X9"/>
    <mergeCell ref="P7:P9"/>
    <mergeCell ref="Q7:Q9"/>
    <mergeCell ref="R7:R9"/>
    <mergeCell ref="S7:S9"/>
    <mergeCell ref="T7:T9"/>
    <mergeCell ref="T39:W39"/>
    <mergeCell ref="L7:L9"/>
    <mergeCell ref="M7:M9"/>
    <mergeCell ref="N7:N9"/>
    <mergeCell ref="O7:O9"/>
  </mergeCells>
  <phoneticPr fontId="60" type="noConversion"/>
  <dataValidations count="1">
    <dataValidation type="list" allowBlank="1" showInputMessage="1" showErrorMessage="1" sqref="A5" xr:uid="{00000000-0002-0000-0100-000000000000}">
      <formula1>Tipologia_interventi</formula1>
    </dataValidation>
  </dataValidations>
  <printOptions horizontalCentered="1"/>
  <pageMargins left="0.25" right="0.25" top="0.75" bottom="0.75" header="0.3" footer="0.3"/>
  <pageSetup paperSize="9" scale="18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'codici frontespizio'!$G$2:$G$3</xm:f>
          </x14:formula1>
          <xm:sqref>N10:N34</xm:sqref>
        </x14:dataValidation>
        <x14:dataValidation type="list" allowBlank="1" showInputMessage="1" showErrorMessage="1" xr:uid="{00000000-0002-0000-0100-000002000000}">
          <x14:formula1>
            <xm:f>INDIRECT(Frontespizio!$F$40:$G$40)</xm:f>
          </x14:formula1>
          <xm:sqref>T10:T34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81"/>
  <sheetViews>
    <sheetView view="pageBreakPreview" topLeftCell="A61" zoomScale="70" zoomScaleNormal="100" zoomScaleSheetLayoutView="70" zoomScalePageLayoutView="70" workbookViewId="0">
      <selection activeCell="J79" sqref="J79"/>
    </sheetView>
  </sheetViews>
  <sheetFormatPr defaultRowHeight="15"/>
  <cols>
    <col min="1" max="1" width="52.28515625" customWidth="1"/>
    <col min="2" max="2" width="19.140625" bestFit="1" customWidth="1"/>
    <col min="3" max="4" width="19" bestFit="1" customWidth="1"/>
    <col min="5" max="5" width="18.42578125" customWidth="1"/>
    <col min="6" max="6" width="20.28515625" bestFit="1" customWidth="1"/>
    <col min="7" max="7" width="18.42578125" customWidth="1"/>
    <col min="8" max="8" width="20.28515625" customWidth="1"/>
    <col min="9" max="10" width="18.42578125" customWidth="1"/>
    <col min="11" max="11" width="21.28515625" customWidth="1"/>
    <col min="12" max="12" width="21.7109375" customWidth="1"/>
    <col min="13" max="13" width="18.42578125" customWidth="1"/>
  </cols>
  <sheetData>
    <row r="1" spans="1:14" s="1" customFormat="1" ht="57" customHeight="1">
      <c r="A1" s="378" t="s">
        <v>174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"/>
    </row>
    <row r="2" spans="1:14" ht="17.25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s="6" customFormat="1" ht="32.25" customHeight="1" thickBot="1">
      <c r="A3" s="417" t="s">
        <v>175</v>
      </c>
      <c r="B3" s="409"/>
      <c r="C3" s="409" t="s">
        <v>176</v>
      </c>
      <c r="D3" s="410"/>
      <c r="E3" s="22" t="s">
        <v>173</v>
      </c>
      <c r="F3" s="23" t="s">
        <v>177</v>
      </c>
      <c r="G3" s="24"/>
      <c r="H3" s="24"/>
      <c r="I3" s="24"/>
      <c r="J3" s="24"/>
      <c r="K3" s="24"/>
      <c r="L3" s="24"/>
      <c r="M3" s="24"/>
    </row>
    <row r="4" spans="1:14" s="6" customFormat="1" ht="51.75" customHeight="1">
      <c r="A4" s="397" t="s">
        <v>178</v>
      </c>
      <c r="B4" s="398"/>
      <c r="C4" s="411" t="s">
        <v>79</v>
      </c>
      <c r="D4" s="412"/>
      <c r="E4" s="273" t="s">
        <v>79</v>
      </c>
      <c r="F4" s="272" t="s">
        <v>79</v>
      </c>
      <c r="G4" s="24"/>
      <c r="H4" s="24"/>
      <c r="I4" s="24"/>
      <c r="J4" s="24"/>
      <c r="K4" s="24"/>
      <c r="L4" s="24"/>
      <c r="M4" s="24"/>
    </row>
    <row r="5" spans="1:14" s="6" customFormat="1" ht="89.25" customHeight="1">
      <c r="A5" s="399" t="s">
        <v>179</v>
      </c>
      <c r="B5" s="400"/>
      <c r="C5" s="413" t="s">
        <v>180</v>
      </c>
      <c r="D5" s="414"/>
      <c r="E5" s="275">
        <v>43830</v>
      </c>
      <c r="F5" s="274">
        <v>1500000</v>
      </c>
      <c r="G5" s="24"/>
      <c r="H5" s="24"/>
      <c r="I5" s="24"/>
      <c r="J5" s="24"/>
      <c r="K5" s="24"/>
      <c r="L5" s="24"/>
      <c r="M5" s="24"/>
    </row>
    <row r="6" spans="1:14" s="6" customFormat="1" ht="62.25" customHeight="1">
      <c r="A6" s="403" t="s">
        <v>181</v>
      </c>
      <c r="B6" s="403"/>
      <c r="C6" s="415" t="s">
        <v>182</v>
      </c>
      <c r="D6" s="416"/>
      <c r="E6" s="275">
        <v>45273</v>
      </c>
      <c r="F6" s="274">
        <v>2950000</v>
      </c>
      <c r="G6" s="24"/>
      <c r="H6" s="24"/>
      <c r="I6" s="24"/>
      <c r="J6" s="24"/>
      <c r="K6" s="24"/>
      <c r="L6" s="24"/>
      <c r="M6" s="24"/>
    </row>
    <row r="7" spans="1:14" s="6" customFormat="1" ht="27.75" customHeight="1">
      <c r="A7" s="24"/>
      <c r="B7" s="25"/>
      <c r="C7" s="26"/>
      <c r="D7" s="27"/>
      <c r="E7" s="25"/>
      <c r="F7" s="27"/>
      <c r="G7" s="24"/>
      <c r="H7" s="24"/>
      <c r="I7" s="24"/>
      <c r="J7" s="24"/>
      <c r="K7" s="24"/>
      <c r="L7" s="24"/>
      <c r="M7" s="24"/>
    </row>
    <row r="8" spans="1:14" s="6" customFormat="1" ht="33.75" customHeight="1">
      <c r="A8" s="24"/>
      <c r="B8" s="392" t="s">
        <v>183</v>
      </c>
      <c r="C8" s="393"/>
      <c r="D8" s="393"/>
      <c r="E8" s="393"/>
      <c r="F8" s="393"/>
      <c r="G8" s="393"/>
      <c r="H8" s="393"/>
      <c r="I8" s="393"/>
      <c r="J8" s="393"/>
      <c r="K8" s="162"/>
      <c r="L8" s="162"/>
      <c r="M8" s="164"/>
    </row>
    <row r="9" spans="1:14" s="6" customFormat="1" ht="27.75" customHeight="1" thickBot="1">
      <c r="A9" s="24"/>
      <c r="B9" s="25"/>
      <c r="C9" s="26"/>
      <c r="D9" s="27"/>
      <c r="E9" s="25"/>
      <c r="F9" s="27"/>
      <c r="G9" s="24"/>
      <c r="H9" s="24"/>
      <c r="I9" s="24"/>
      <c r="J9" s="24"/>
      <c r="K9" s="24"/>
      <c r="L9" s="24"/>
      <c r="M9" s="24"/>
    </row>
    <row r="10" spans="1:14" ht="35.450000000000003" customHeight="1" thickBot="1">
      <c r="A10" s="175" t="s">
        <v>184</v>
      </c>
      <c r="B10" s="394" t="s">
        <v>185</v>
      </c>
      <c r="C10" s="395"/>
      <c r="D10" s="396"/>
      <c r="E10" s="28"/>
      <c r="F10" s="394" t="s">
        <v>186</v>
      </c>
      <c r="G10" s="395"/>
      <c r="H10" s="396"/>
      <c r="I10" s="165"/>
      <c r="J10" s="394" t="s">
        <v>187</v>
      </c>
      <c r="K10" s="395"/>
      <c r="L10" s="396"/>
      <c r="M10" s="165"/>
    </row>
    <row r="11" spans="1:14" ht="21" customHeight="1">
      <c r="A11" s="50" t="s">
        <v>188</v>
      </c>
      <c r="B11" s="29" t="s">
        <v>189</v>
      </c>
      <c r="C11" s="29" t="s">
        <v>190</v>
      </c>
      <c r="D11" s="30" t="s">
        <v>191</v>
      </c>
      <c r="E11" s="28"/>
      <c r="F11" s="29" t="s">
        <v>189</v>
      </c>
      <c r="G11" s="29" t="s">
        <v>190</v>
      </c>
      <c r="H11" s="30" t="s">
        <v>191</v>
      </c>
      <c r="I11" s="166"/>
      <c r="J11" s="29" t="s">
        <v>189</v>
      </c>
      <c r="K11" s="29" t="s">
        <v>190</v>
      </c>
      <c r="L11" s="30" t="s">
        <v>191</v>
      </c>
      <c r="M11" s="166"/>
    </row>
    <row r="12" spans="1:14" ht="18.75" thickBot="1">
      <c r="A12" s="51" t="s">
        <v>192</v>
      </c>
      <c r="B12" s="31"/>
      <c r="C12" s="198">
        <v>0.23412698400000001</v>
      </c>
      <c r="D12" s="198">
        <f>100%-C12</f>
        <v>0.76587301600000002</v>
      </c>
      <c r="E12" s="28"/>
      <c r="F12" s="32"/>
      <c r="G12" s="199">
        <v>0.23412698400000001</v>
      </c>
      <c r="H12" s="200">
        <f>100%-G12</f>
        <v>0.76587301600000002</v>
      </c>
      <c r="I12" s="167"/>
      <c r="J12" s="32"/>
      <c r="K12" s="199">
        <v>0.23412698400000001</v>
      </c>
      <c r="L12" s="200">
        <f>1-K12</f>
        <v>0.76587301600000002</v>
      </c>
      <c r="M12" s="167"/>
    </row>
    <row r="13" spans="1:14" ht="18.75">
      <c r="A13" s="21" t="s">
        <v>163</v>
      </c>
      <c r="B13" s="243">
        <v>9845141.3200000003</v>
      </c>
      <c r="C13" s="243">
        <f>B13*C12</f>
        <v>2305013.2443053792</v>
      </c>
      <c r="D13" s="243">
        <f>B13*D12</f>
        <v>7540128.0756946215</v>
      </c>
      <c r="E13" s="244"/>
      <c r="F13" s="243">
        <v>9845141.3200000003</v>
      </c>
      <c r="G13" s="243">
        <f>F13*G12</f>
        <v>2305013.2443053792</v>
      </c>
      <c r="H13" s="243">
        <f>F13*H12</f>
        <v>7540128.0756946215</v>
      </c>
      <c r="I13" s="21"/>
      <c r="J13" s="243">
        <v>9845141.3200000003</v>
      </c>
      <c r="K13" s="243">
        <f>J13*K12</f>
        <v>2305013.2443053792</v>
      </c>
      <c r="L13" s="243">
        <f>J13*L12</f>
        <v>7540128.0756946215</v>
      </c>
      <c r="M13" s="21"/>
    </row>
    <row r="14" spans="1:14" ht="18">
      <c r="A14" s="21" t="s">
        <v>193</v>
      </c>
      <c r="B14" s="40"/>
      <c r="C14" s="41"/>
      <c r="D14" s="41"/>
      <c r="E14" s="33"/>
      <c r="F14" s="40"/>
      <c r="G14" s="41"/>
      <c r="H14" s="41"/>
      <c r="I14" s="168"/>
      <c r="J14" s="40"/>
      <c r="K14" s="41"/>
      <c r="L14" s="41"/>
      <c r="M14" s="168"/>
    </row>
    <row r="15" spans="1:14" ht="18">
      <c r="A15" s="21" t="s">
        <v>194</v>
      </c>
      <c r="B15" s="55"/>
      <c r="C15" s="46"/>
      <c r="D15" s="46"/>
      <c r="E15" s="33"/>
      <c r="F15" s="55"/>
      <c r="G15" s="46"/>
      <c r="H15" s="46"/>
      <c r="I15" s="40"/>
      <c r="J15" s="55"/>
      <c r="K15" s="46"/>
      <c r="L15" s="46"/>
      <c r="M15" s="168"/>
    </row>
    <row r="16" spans="1:14" ht="18">
      <c r="A16" s="21" t="s">
        <v>195</v>
      </c>
      <c r="B16" s="55"/>
      <c r="C16" s="46"/>
      <c r="D16" s="46"/>
      <c r="E16" s="33"/>
      <c r="F16" s="55">
        <f>-F13*16.93/100</f>
        <v>-1666782.4254759999</v>
      </c>
      <c r="G16" s="55">
        <f>-G13*16.93/100</f>
        <v>-390238.74226090068</v>
      </c>
      <c r="H16" s="55">
        <f>-H13*16.93/100</f>
        <v>-1276543.6832150994</v>
      </c>
      <c r="I16" s="168"/>
      <c r="J16" s="55">
        <f>-J13*16.93/100</f>
        <v>-1666782.4254759999</v>
      </c>
      <c r="K16" s="55">
        <f>-K13*16.93/100</f>
        <v>-390238.74226090068</v>
      </c>
      <c r="L16" s="55">
        <f>-L13*16.93/100</f>
        <v>-1276543.6832150994</v>
      </c>
      <c r="M16" s="168"/>
    </row>
    <row r="17" spans="1:13" ht="18.75" thickBot="1">
      <c r="A17" s="21" t="s">
        <v>196</v>
      </c>
      <c r="B17" s="55"/>
      <c r="C17" s="46"/>
      <c r="D17" s="46"/>
      <c r="E17" s="33"/>
      <c r="F17" s="55"/>
      <c r="G17" s="46"/>
      <c r="H17" s="46"/>
      <c r="I17" s="168"/>
      <c r="J17" s="55">
        <v>392438.55</v>
      </c>
      <c r="K17" s="46">
        <f>J17*K12</f>
        <v>91880.454116833207</v>
      </c>
      <c r="L17" s="46">
        <f>J17*L12</f>
        <v>300558.09588316682</v>
      </c>
      <c r="M17" s="168"/>
    </row>
    <row r="18" spans="1:13" ht="18.75" thickBot="1">
      <c r="A18" s="39" t="s">
        <v>177</v>
      </c>
      <c r="B18" s="57">
        <f>SUM(B13:B17)</f>
        <v>9845141.3200000003</v>
      </c>
      <c r="C18" s="57">
        <f t="shared" ref="C18:D18" si="0">SUM(C13:C17)</f>
        <v>2305013.2443053792</v>
      </c>
      <c r="D18" s="57">
        <f t="shared" si="0"/>
        <v>7540128.0756946215</v>
      </c>
      <c r="E18" s="33"/>
      <c r="F18" s="57">
        <f>SUM(F13:F17)</f>
        <v>8178358.8945240006</v>
      </c>
      <c r="G18" s="57">
        <f t="shared" ref="G18:H18" si="1">SUM(G13:G17)</f>
        <v>1914774.5020444784</v>
      </c>
      <c r="H18" s="57">
        <f t="shared" si="1"/>
        <v>6263584.3924795222</v>
      </c>
      <c r="I18" s="169"/>
      <c r="J18" s="57">
        <f>SUM(J13:J17)</f>
        <v>8570797.4445240013</v>
      </c>
      <c r="K18" s="57">
        <f>SUM(K13:K17)</f>
        <v>2006654.9561613116</v>
      </c>
      <c r="L18" s="57">
        <f t="shared" ref="L18" si="2">SUM(L13:L17)</f>
        <v>6564142.4883626886</v>
      </c>
      <c r="M18" s="169"/>
    </row>
    <row r="19" spans="1:13" ht="18.75" thickBot="1">
      <c r="A19" s="39"/>
      <c r="B19" s="56"/>
      <c r="C19" s="56"/>
      <c r="D19" s="56"/>
      <c r="E19" s="33"/>
      <c r="F19" s="56"/>
      <c r="G19" s="56"/>
      <c r="H19" s="56"/>
      <c r="I19" s="169"/>
      <c r="J19" s="56"/>
      <c r="K19" s="56"/>
      <c r="L19" s="56"/>
      <c r="M19" s="169"/>
    </row>
    <row r="20" spans="1:13" ht="35.25" customHeight="1" thickBot="1">
      <c r="A20" s="38" t="s">
        <v>197</v>
      </c>
      <c r="B20" s="201">
        <v>151845.67000000001</v>
      </c>
      <c r="C20" s="201">
        <f>B20*C12</f>
        <v>35551.168750559285</v>
      </c>
      <c r="D20" s="201">
        <f>B20*D12</f>
        <v>116294.50124944073</v>
      </c>
      <c r="E20" s="33"/>
      <c r="F20" s="201">
        <v>151845.67000000001</v>
      </c>
      <c r="G20" s="201">
        <f>F20*G12</f>
        <v>35551.168750559285</v>
      </c>
      <c r="H20" s="201">
        <f>F20*H12</f>
        <v>116294.50124944073</v>
      </c>
      <c r="I20" s="168"/>
      <c r="J20" s="201">
        <v>166018.24000000002</v>
      </c>
      <c r="K20" s="201">
        <f>J20*K12</f>
        <v>38869.349820188167</v>
      </c>
      <c r="L20" s="201">
        <f>J20*L12</f>
        <v>127148.89017981186</v>
      </c>
      <c r="M20" s="168"/>
    </row>
    <row r="21" spans="1:13" ht="18.75" thickBot="1">
      <c r="A21" s="34" t="s">
        <v>198</v>
      </c>
      <c r="B21" s="54">
        <f>B18+B20</f>
        <v>9996986.9900000002</v>
      </c>
      <c r="C21" s="54">
        <f>C18+C20</f>
        <v>2340564.4130559387</v>
      </c>
      <c r="D21" s="54">
        <f>D18+D20</f>
        <v>7656422.5769440625</v>
      </c>
      <c r="E21" s="33"/>
      <c r="F21" s="54">
        <f>F18+F20</f>
        <v>8330204.5645240005</v>
      </c>
      <c r="G21" s="54">
        <f>SUM(G18:G20)</f>
        <v>1950325.6707950376</v>
      </c>
      <c r="H21" s="54">
        <f>SUM(H18:H20)</f>
        <v>6379878.8937289631</v>
      </c>
      <c r="I21" s="170"/>
      <c r="J21" s="54">
        <f>J18+J20</f>
        <v>8736815.6845240016</v>
      </c>
      <c r="K21" s="54">
        <f>SUM(K18:K20)</f>
        <v>2045524.3059814998</v>
      </c>
      <c r="L21" s="54">
        <f>SUM(L18:L20)</f>
        <v>6691291.3785425005</v>
      </c>
      <c r="M21" s="170"/>
    </row>
    <row r="22" spans="1:13" ht="18">
      <c r="A22" s="34"/>
      <c r="B22" s="36"/>
      <c r="C22" s="36"/>
      <c r="D22" s="36"/>
      <c r="E22" s="33"/>
      <c r="F22" s="36"/>
      <c r="G22" s="36"/>
      <c r="H22" s="36"/>
      <c r="I22" s="171"/>
      <c r="J22" s="36"/>
      <c r="K22" s="36"/>
      <c r="L22" s="36"/>
      <c r="M22" s="171"/>
    </row>
    <row r="23" spans="1:13" ht="33.75" customHeight="1" thickBot="1">
      <c r="A23" s="51" t="s">
        <v>199</v>
      </c>
      <c r="B23" s="58"/>
      <c r="C23" s="59"/>
      <c r="D23" s="59"/>
      <c r="E23" s="33"/>
      <c r="F23" s="58"/>
      <c r="G23" s="59"/>
      <c r="H23" s="59"/>
      <c r="I23" s="168"/>
      <c r="J23" s="58"/>
      <c r="K23" s="59"/>
      <c r="L23" s="59"/>
      <c r="M23" s="168"/>
    </row>
    <row r="24" spans="1:13" ht="52.5" customHeight="1" thickBot="1">
      <c r="A24" s="51" t="s">
        <v>200</v>
      </c>
      <c r="B24" s="60">
        <f>SUM(B25:B26)</f>
        <v>30000</v>
      </c>
      <c r="C24" s="60">
        <f t="shared" ref="C24:D24" si="3">SUM(C25:C26)</f>
        <v>7023.8095200000007</v>
      </c>
      <c r="D24" s="60">
        <f t="shared" si="3"/>
        <v>22976.190480000001</v>
      </c>
      <c r="E24" s="33"/>
      <c r="F24" s="156">
        <f>SUM(F25:F26)</f>
        <v>30000</v>
      </c>
      <c r="G24" s="156">
        <f t="shared" ref="G24:H24" si="4">SUM(G25:G26)</f>
        <v>7023.8095200000007</v>
      </c>
      <c r="H24" s="156">
        <f t="shared" si="4"/>
        <v>22976.190480000001</v>
      </c>
      <c r="I24" s="163"/>
      <c r="J24" s="156">
        <f>SUM(J25:J26)</f>
        <v>30000</v>
      </c>
      <c r="K24" s="60">
        <f t="shared" ref="K24:L24" si="5">SUM(K25:K26)</f>
        <v>7023.8095200000007</v>
      </c>
      <c r="L24" s="60">
        <f t="shared" si="5"/>
        <v>22976.190480000001</v>
      </c>
      <c r="M24" s="163"/>
    </row>
    <row r="25" spans="1:13" ht="36.75" customHeight="1">
      <c r="A25" s="38" t="s">
        <v>201</v>
      </c>
      <c r="B25" s="252">
        <v>30000</v>
      </c>
      <c r="C25" s="252">
        <f>B25*C12</f>
        <v>7023.8095200000007</v>
      </c>
      <c r="D25" s="252">
        <f>B25*D12</f>
        <v>22976.190480000001</v>
      </c>
      <c r="E25" s="33"/>
      <c r="F25" s="253">
        <v>30000</v>
      </c>
      <c r="G25" s="254">
        <f>F25*G12</f>
        <v>7023.8095200000007</v>
      </c>
      <c r="H25" s="254">
        <f>F25*H12</f>
        <v>22976.190480000001</v>
      </c>
      <c r="I25" s="168"/>
      <c r="J25" s="253">
        <v>30000</v>
      </c>
      <c r="K25" s="47">
        <f>J25*K12</f>
        <v>7023.8095200000007</v>
      </c>
      <c r="L25" s="47">
        <f>L12*J25</f>
        <v>22976.190480000001</v>
      </c>
      <c r="M25" s="168"/>
    </row>
    <row r="26" spans="1:13" ht="49.5" customHeight="1" thickBot="1">
      <c r="A26" s="38" t="s">
        <v>202</v>
      </c>
      <c r="B26" s="45"/>
      <c r="C26" s="46"/>
      <c r="D26" s="46"/>
      <c r="E26" s="33"/>
      <c r="F26" s="229"/>
      <c r="G26" s="230"/>
      <c r="H26" s="230"/>
      <c r="I26" s="168"/>
      <c r="J26" s="229"/>
      <c r="K26" s="46"/>
      <c r="L26" s="46"/>
      <c r="M26" s="168"/>
    </row>
    <row r="27" spans="1:13" ht="65.25" customHeight="1" thickBot="1">
      <c r="A27" s="51" t="s">
        <v>203</v>
      </c>
      <c r="B27" s="156">
        <f>SUM(B28:B30)</f>
        <v>45000</v>
      </c>
      <c r="C27" s="156">
        <f>SUM(C28:C30)</f>
        <v>10535.71428</v>
      </c>
      <c r="D27" s="156">
        <f>SUM(D28:D30)</f>
        <v>34464.28572</v>
      </c>
      <c r="E27" s="33"/>
      <c r="F27" s="156">
        <f>SUM(F28:F30)</f>
        <v>45000</v>
      </c>
      <c r="G27" s="156">
        <f>SUM(G28:G30)</f>
        <v>10535.71428</v>
      </c>
      <c r="H27" s="156">
        <f>SUM(H28:H30)</f>
        <v>34464.28572</v>
      </c>
      <c r="I27" s="163"/>
      <c r="J27" s="156">
        <f>SUM(J28:J30)</f>
        <v>45000</v>
      </c>
      <c r="K27" s="156">
        <f>SUM(K28:K30)</f>
        <v>10535.71428</v>
      </c>
      <c r="L27" s="156">
        <f>SUM(L28:L30)</f>
        <v>34464.28572</v>
      </c>
      <c r="M27" s="163"/>
    </row>
    <row r="28" spans="1:13" ht="40.5" customHeight="1">
      <c r="A28" s="38" t="s">
        <v>89</v>
      </c>
      <c r="B28" s="40">
        <v>15000</v>
      </c>
      <c r="C28" s="40">
        <f>B28*C12</f>
        <v>3511.9047600000004</v>
      </c>
      <c r="D28" s="40">
        <f>B28*D12</f>
        <v>11488.095240000001</v>
      </c>
      <c r="E28" s="255"/>
      <c r="F28" s="256">
        <v>15000</v>
      </c>
      <c r="G28" s="257">
        <f>F28*G12</f>
        <v>3511.9047600000004</v>
      </c>
      <c r="H28" s="257">
        <f>F28*H12</f>
        <v>11488.095240000001</v>
      </c>
      <c r="I28" s="168"/>
      <c r="J28" s="256">
        <v>15000</v>
      </c>
      <c r="K28" s="41">
        <f>J28*K12</f>
        <v>3511.9047600000004</v>
      </c>
      <c r="L28" s="41">
        <f>J28*L12</f>
        <v>11488.095240000001</v>
      </c>
      <c r="M28" s="168"/>
    </row>
    <row r="29" spans="1:13" ht="40.5" customHeight="1">
      <c r="A29" s="38" t="s">
        <v>204</v>
      </c>
      <c r="B29" s="45"/>
      <c r="C29" s="46"/>
      <c r="D29" s="46"/>
      <c r="E29" s="33"/>
      <c r="F29" s="229"/>
      <c r="G29" s="230"/>
      <c r="H29" s="230"/>
      <c r="I29" s="168"/>
      <c r="J29" s="229"/>
      <c r="K29" s="46"/>
      <c r="L29" s="46"/>
      <c r="M29" s="168"/>
    </row>
    <row r="30" spans="1:13" ht="32.25" thickBot="1">
      <c r="A30" s="38" t="s">
        <v>205</v>
      </c>
      <c r="B30" s="55">
        <v>30000</v>
      </c>
      <c r="C30" s="55">
        <f>B30*C12</f>
        <v>7023.8095200000007</v>
      </c>
      <c r="D30" s="55">
        <f>B30*D12</f>
        <v>22976.190480000001</v>
      </c>
      <c r="E30" s="255"/>
      <c r="F30" s="258">
        <v>30000</v>
      </c>
      <c r="G30" s="259">
        <f>F30*G12</f>
        <v>7023.8095200000007</v>
      </c>
      <c r="H30" s="259">
        <f>F30*H12</f>
        <v>22976.190480000001</v>
      </c>
      <c r="I30" s="168"/>
      <c r="J30" s="258">
        <v>30000</v>
      </c>
      <c r="K30" s="46">
        <f>J30*K12</f>
        <v>7023.8095200000007</v>
      </c>
      <c r="L30" s="46">
        <f>J30*L12</f>
        <v>22976.190480000001</v>
      </c>
      <c r="M30" s="168"/>
    </row>
    <row r="31" spans="1:13" ht="33.75" customHeight="1" thickBot="1">
      <c r="A31" s="51" t="s">
        <v>206</v>
      </c>
      <c r="B31" s="60">
        <v>50000</v>
      </c>
      <c r="C31" s="61">
        <f>B31*C12</f>
        <v>11706.349200000001</v>
      </c>
      <c r="D31" s="61">
        <f>B31*D12</f>
        <v>38293.650800000003</v>
      </c>
      <c r="E31" s="33"/>
      <c r="F31" s="156">
        <v>50000</v>
      </c>
      <c r="G31" s="233">
        <f>F31*G12</f>
        <v>11706.349200000001</v>
      </c>
      <c r="H31" s="233">
        <f>F31*H12</f>
        <v>38293.650800000003</v>
      </c>
      <c r="I31" s="172"/>
      <c r="J31" s="156">
        <v>50000</v>
      </c>
      <c r="K31" s="61">
        <f>J31*K12</f>
        <v>11706.349200000001</v>
      </c>
      <c r="L31" s="61">
        <f>L12*J31</f>
        <v>38293.650800000003</v>
      </c>
      <c r="M31" s="172"/>
    </row>
    <row r="32" spans="1:13" ht="18.75" thickBot="1">
      <c r="A32" s="51" t="s">
        <v>207</v>
      </c>
      <c r="B32" s="60">
        <v>517610.66</v>
      </c>
      <c r="C32" s="61">
        <f>B32*C12</f>
        <v>121186.62271204944</v>
      </c>
      <c r="D32" s="61">
        <f>B32*D12</f>
        <v>396424.03728795057</v>
      </c>
      <c r="E32" s="33"/>
      <c r="F32" s="156">
        <v>517610.66</v>
      </c>
      <c r="G32" s="233">
        <f>F32*G12</f>
        <v>121186.62271204944</v>
      </c>
      <c r="H32" s="233">
        <f>F32*H12</f>
        <v>396424.03728795057</v>
      </c>
      <c r="I32" s="172"/>
      <c r="J32" s="156">
        <v>517610.66</v>
      </c>
      <c r="K32" s="61">
        <f>J32*K12</f>
        <v>121186.62271204944</v>
      </c>
      <c r="L32" s="61">
        <f>J32*L12</f>
        <v>396424.03728795057</v>
      </c>
      <c r="M32" s="172"/>
    </row>
    <row r="33" spans="1:13" ht="37.5" customHeight="1" thickBot="1">
      <c r="A33" s="51" t="s">
        <v>208</v>
      </c>
      <c r="B33" s="60">
        <f>SUM(B35:B36)</f>
        <v>305099.5</v>
      </c>
      <c r="C33" s="60">
        <f>SUM(C35:C36)</f>
        <v>71432.025754908012</v>
      </c>
      <c r="D33" s="60">
        <f>SUM(D35:D36)</f>
        <v>233667.47424509202</v>
      </c>
      <c r="E33" s="33"/>
      <c r="F33" s="156">
        <f>SUM(F35:F36)</f>
        <v>305099.5</v>
      </c>
      <c r="G33" s="156">
        <f>SUM(G35:G36)</f>
        <v>71432.025754908012</v>
      </c>
      <c r="H33" s="156">
        <f>SUM(H35:H36)</f>
        <v>233667.47424509202</v>
      </c>
      <c r="I33" s="163"/>
      <c r="J33" s="156">
        <f>SUM(J35:J36)</f>
        <v>305099.5</v>
      </c>
      <c r="K33" s="60">
        <f>K12*J33</f>
        <v>71432.025754907998</v>
      </c>
      <c r="L33" s="60">
        <f>J33*L12</f>
        <v>233667.47424509202</v>
      </c>
      <c r="M33" s="163"/>
    </row>
    <row r="34" spans="1:13" ht="37.5" customHeight="1">
      <c r="A34" s="38" t="s">
        <v>209</v>
      </c>
      <c r="B34" s="62"/>
      <c r="C34" s="62"/>
      <c r="D34" s="62"/>
      <c r="E34" s="33"/>
      <c r="F34" s="234"/>
      <c r="G34" s="234"/>
      <c r="H34" s="234"/>
      <c r="I34" s="163"/>
      <c r="J34" s="234"/>
      <c r="K34" s="62"/>
      <c r="L34" s="62"/>
      <c r="M34" s="163"/>
    </row>
    <row r="35" spans="1:13" ht="33" customHeight="1">
      <c r="A35" s="38" t="s">
        <v>210</v>
      </c>
      <c r="B35" s="260">
        <v>155144.70000000001</v>
      </c>
      <c r="C35" s="260">
        <f>B35*C12</f>
        <v>36323.560694584805</v>
      </c>
      <c r="D35" s="260">
        <f>B35*D12</f>
        <v>118821.13930541521</v>
      </c>
      <c r="E35" s="255"/>
      <c r="F35" s="261">
        <v>155144.70000000001</v>
      </c>
      <c r="G35" s="262">
        <f>F35*G12</f>
        <v>36323.560694584805</v>
      </c>
      <c r="H35" s="262">
        <f>F35*H12</f>
        <v>118821.13930541521</v>
      </c>
      <c r="I35" s="168"/>
      <c r="J35" s="261">
        <v>155144.70000000001</v>
      </c>
      <c r="K35" s="53">
        <f>J35*K12</f>
        <v>36323.560694584805</v>
      </c>
      <c r="L35" s="53">
        <f>J35*L12</f>
        <v>118821.13930541521</v>
      </c>
      <c r="M35" s="168"/>
    </row>
    <row r="36" spans="1:13" ht="18.75" thickBot="1">
      <c r="A36" s="38" t="s">
        <v>211</v>
      </c>
      <c r="B36" s="55">
        <v>149954.79999999999</v>
      </c>
      <c r="C36" s="55">
        <f>B36*C12</f>
        <v>35108.4650603232</v>
      </c>
      <c r="D36" s="55">
        <f>B36*D12</f>
        <v>114846.33493967679</v>
      </c>
      <c r="E36" s="255"/>
      <c r="F36" s="258">
        <v>149954.79999999999</v>
      </c>
      <c r="G36" s="259">
        <f>F36*G12</f>
        <v>35108.4650603232</v>
      </c>
      <c r="H36" s="259">
        <f>F36*H12</f>
        <v>114846.33493967679</v>
      </c>
      <c r="I36" s="168"/>
      <c r="J36" s="258">
        <v>149954.79999999999</v>
      </c>
      <c r="K36" s="46">
        <f>J36*K12</f>
        <v>35108.4650603232</v>
      </c>
      <c r="L36" s="46">
        <f>L12*J36</f>
        <v>114846.33493967679</v>
      </c>
      <c r="M36" s="168"/>
    </row>
    <row r="37" spans="1:13" ht="86.25" customHeight="1" thickBot="1">
      <c r="A37" s="51" t="s">
        <v>212</v>
      </c>
      <c r="B37" s="60">
        <f>SUM(B38:B51)</f>
        <v>1650302.8499999999</v>
      </c>
      <c r="C37" s="60">
        <f t="shared" ref="C37:D37" si="6">SUM(C38:C51)</f>
        <v>386380.42895710445</v>
      </c>
      <c r="D37" s="60">
        <f t="shared" si="6"/>
        <v>1263922.4210428956</v>
      </c>
      <c r="E37" s="33"/>
      <c r="F37" s="156">
        <f>SUM(F38:F51)</f>
        <v>1551340.14</v>
      </c>
      <c r="G37" s="156">
        <f t="shared" ref="G37:H37" si="7">SUM(G38:G51)</f>
        <v>363210.58813633781</v>
      </c>
      <c r="H37" s="156">
        <f t="shared" si="7"/>
        <v>1188129.5518636622</v>
      </c>
      <c r="I37" s="163"/>
      <c r="J37" s="156">
        <f>SUM(J38:J51)</f>
        <v>1551340.14</v>
      </c>
      <c r="K37" s="60">
        <f>K12*J37</f>
        <v>363210.58813633776</v>
      </c>
      <c r="L37" s="60">
        <f>J37*L12</f>
        <v>1188129.5518636622</v>
      </c>
      <c r="M37" s="163"/>
    </row>
    <row r="38" spans="1:13" ht="18">
      <c r="A38" s="38" t="s">
        <v>213</v>
      </c>
      <c r="B38" s="52"/>
      <c r="C38" s="53"/>
      <c r="D38" s="53"/>
      <c r="E38" s="33"/>
      <c r="F38" s="235"/>
      <c r="G38" s="236"/>
      <c r="H38" s="236"/>
      <c r="I38" s="168"/>
      <c r="J38" s="235"/>
      <c r="K38" s="53"/>
      <c r="L38" s="53"/>
      <c r="M38" s="168"/>
    </row>
    <row r="39" spans="1:13" ht="31.5">
      <c r="A39" s="38" t="s">
        <v>214</v>
      </c>
      <c r="B39" s="45"/>
      <c r="C39" s="46"/>
      <c r="D39" s="46"/>
      <c r="E39" s="33"/>
      <c r="F39" s="229"/>
      <c r="G39" s="230"/>
      <c r="H39" s="230"/>
      <c r="I39" s="168"/>
      <c r="J39" s="229"/>
      <c r="K39" s="46"/>
      <c r="L39" s="46"/>
      <c r="M39" s="168"/>
    </row>
    <row r="40" spans="1:13" ht="18">
      <c r="A40" s="38" t="s">
        <v>83</v>
      </c>
      <c r="B40" s="55">
        <v>999698.7</v>
      </c>
      <c r="C40" s="55">
        <f>B40*C12</f>
        <v>234056.44153972081</v>
      </c>
      <c r="D40" s="55">
        <f>B40*D12</f>
        <v>765642.2584602792</v>
      </c>
      <c r="E40" s="255"/>
      <c r="F40" s="258">
        <v>626606.16</v>
      </c>
      <c r="G40" s="259">
        <f>F40*G12</f>
        <v>146705.41039662145</v>
      </c>
      <c r="H40" s="259">
        <f>F40*H12</f>
        <v>479900.74960337859</v>
      </c>
      <c r="I40" s="168"/>
      <c r="J40" s="258">
        <v>626606.16</v>
      </c>
      <c r="K40" s="46">
        <f>J40*K12</f>
        <v>146705.41039662145</v>
      </c>
      <c r="L40" s="46">
        <f>J40*L12</f>
        <v>479900.74960337859</v>
      </c>
      <c r="M40" s="168"/>
    </row>
    <row r="41" spans="1:13" ht="18">
      <c r="A41" s="38" t="s">
        <v>126</v>
      </c>
      <c r="B41" s="55"/>
      <c r="C41" s="55"/>
      <c r="D41" s="55"/>
      <c r="E41" s="255"/>
      <c r="F41" s="258">
        <v>98577.76</v>
      </c>
      <c r="G41" s="259">
        <f>F41*G12</f>
        <v>23079.71363827584</v>
      </c>
      <c r="H41" s="259">
        <f>F41*H12</f>
        <v>75498.046361724162</v>
      </c>
      <c r="I41" s="168"/>
      <c r="J41" s="258">
        <v>98577.76</v>
      </c>
      <c r="K41" s="46">
        <f>J41*K12</f>
        <v>23079.71363827584</v>
      </c>
      <c r="L41" s="46">
        <f>J41*L12</f>
        <v>75498.046361724162</v>
      </c>
      <c r="M41" s="168"/>
    </row>
    <row r="42" spans="1:13" ht="41.25" customHeight="1">
      <c r="A42" s="38" t="s">
        <v>215</v>
      </c>
      <c r="B42" s="45"/>
      <c r="C42" s="46"/>
      <c r="D42" s="46"/>
      <c r="E42" s="33"/>
      <c r="F42" s="229"/>
      <c r="G42" s="230"/>
      <c r="H42" s="230"/>
      <c r="I42" s="168"/>
      <c r="J42" s="229"/>
      <c r="K42" s="46"/>
      <c r="L42" s="46"/>
      <c r="M42" s="168"/>
    </row>
    <row r="43" spans="1:13" ht="18">
      <c r="A43" s="38" t="s">
        <v>216</v>
      </c>
      <c r="B43" s="45"/>
      <c r="C43" s="46"/>
      <c r="D43" s="46"/>
      <c r="E43" s="33"/>
      <c r="F43" s="229"/>
      <c r="G43" s="230"/>
      <c r="H43" s="230"/>
      <c r="I43" s="168"/>
      <c r="J43" s="229"/>
      <c r="K43" s="46"/>
      <c r="L43" s="46"/>
      <c r="M43" s="168"/>
    </row>
    <row r="44" spans="1:13" ht="18">
      <c r="A44" s="38" t="s">
        <v>217</v>
      </c>
      <c r="B44" s="45"/>
      <c r="C44" s="46"/>
      <c r="D44" s="46"/>
      <c r="E44" s="33"/>
      <c r="F44" s="258">
        <v>175552.07</v>
      </c>
      <c r="G44" s="259">
        <f>F44*G12</f>
        <v>41101.476684056885</v>
      </c>
      <c r="H44" s="259">
        <f>F44*H12</f>
        <v>134450.59331594312</v>
      </c>
      <c r="I44" s="168"/>
      <c r="J44" s="258">
        <v>175552.07</v>
      </c>
      <c r="K44" s="46">
        <f>J44*K12</f>
        <v>41101.476684056885</v>
      </c>
      <c r="L44" s="46">
        <f>J44*L12</f>
        <v>134450.59331594312</v>
      </c>
      <c r="M44" s="168"/>
    </row>
    <row r="45" spans="1:13" ht="36.75" customHeight="1">
      <c r="A45" s="38" t="s">
        <v>218</v>
      </c>
      <c r="B45" s="45"/>
      <c r="C45" s="46"/>
      <c r="D45" s="46"/>
      <c r="E45" s="33"/>
      <c r="F45" s="229"/>
      <c r="G45" s="230"/>
      <c r="H45" s="230"/>
      <c r="I45" s="168"/>
      <c r="J45" s="229"/>
      <c r="K45" s="46"/>
      <c r="L45" s="46"/>
      <c r="M45" s="168"/>
    </row>
    <row r="46" spans="1:13" ht="18">
      <c r="A46" s="38" t="s">
        <v>219</v>
      </c>
      <c r="B46" s="45"/>
      <c r="C46" s="46"/>
      <c r="D46" s="46"/>
      <c r="E46" s="33"/>
      <c r="F46" s="229"/>
      <c r="G46" s="230"/>
      <c r="H46" s="230"/>
      <c r="I46" s="168"/>
      <c r="J46" s="229"/>
      <c r="K46" s="46"/>
      <c r="L46" s="46"/>
      <c r="M46" s="168"/>
    </row>
    <row r="47" spans="1:13" ht="18">
      <c r="A47" s="38" t="s">
        <v>220</v>
      </c>
      <c r="B47" s="45"/>
      <c r="C47" s="46"/>
      <c r="D47" s="46"/>
      <c r="E47" s="33"/>
      <c r="F47" s="229"/>
      <c r="G47" s="230"/>
      <c r="H47" s="230"/>
      <c r="I47" s="168"/>
      <c r="J47" s="229"/>
      <c r="K47" s="46"/>
      <c r="L47" s="46"/>
      <c r="M47" s="168"/>
    </row>
    <row r="48" spans="1:13" ht="18">
      <c r="A48" s="38" t="s">
        <v>221</v>
      </c>
      <c r="B48" s="55">
        <v>499849.35</v>
      </c>
      <c r="C48" s="55">
        <f>B48*$C$12</f>
        <v>117028.2207698604</v>
      </c>
      <c r="D48" s="55">
        <f>B48*$D$12</f>
        <v>382821.1292301396</v>
      </c>
      <c r="E48" s="255"/>
      <c r="F48" s="258">
        <f t="shared" ref="F48:F51" si="8">B48</f>
        <v>499849.35</v>
      </c>
      <c r="G48" s="259">
        <f>F48*$G$12</f>
        <v>117028.2207698604</v>
      </c>
      <c r="H48" s="259">
        <f>F48*$H$12</f>
        <v>382821.1292301396</v>
      </c>
      <c r="I48" s="168"/>
      <c r="J48" s="258">
        <f t="shared" ref="J48:J51" si="9">F48</f>
        <v>499849.35</v>
      </c>
      <c r="K48" s="46">
        <f>J48*K12</f>
        <v>117028.2207698604</v>
      </c>
      <c r="L48" s="46">
        <f>J48*L12</f>
        <v>382821.1292301396</v>
      </c>
      <c r="M48" s="168"/>
    </row>
    <row r="49" spans="1:13" ht="18">
      <c r="A49" s="38" t="s">
        <v>222</v>
      </c>
      <c r="B49" s="55">
        <v>99969.87</v>
      </c>
      <c r="C49" s="55">
        <f t="shared" ref="C49:C51" si="10">B49*$C$12</f>
        <v>23405.64415397208</v>
      </c>
      <c r="D49" s="55">
        <f t="shared" ref="D49:D51" si="11">B49*$D$12</f>
        <v>76564.225846027912</v>
      </c>
      <c r="E49" s="255"/>
      <c r="F49" s="258">
        <f t="shared" si="8"/>
        <v>99969.87</v>
      </c>
      <c r="G49" s="259">
        <f t="shared" ref="G49:G51" si="12">F49*$G$12</f>
        <v>23405.64415397208</v>
      </c>
      <c r="H49" s="259">
        <f t="shared" ref="H49:H51" si="13">F49*$H$12</f>
        <v>76564.225846027912</v>
      </c>
      <c r="I49" s="168"/>
      <c r="J49" s="258">
        <f t="shared" si="9"/>
        <v>99969.87</v>
      </c>
      <c r="K49" s="46">
        <f>J49*K12</f>
        <v>23405.64415397208</v>
      </c>
      <c r="L49" s="46">
        <f>J49*L12</f>
        <v>76564.225846027912</v>
      </c>
      <c r="M49" s="168"/>
    </row>
    <row r="50" spans="1:13" ht="18">
      <c r="A50" s="38" t="s">
        <v>223</v>
      </c>
      <c r="B50" s="55">
        <v>49984.93</v>
      </c>
      <c r="C50" s="55">
        <f t="shared" si="10"/>
        <v>11702.82090635112</v>
      </c>
      <c r="D50" s="55">
        <f t="shared" si="11"/>
        <v>38282.109093648884</v>
      </c>
      <c r="E50" s="255"/>
      <c r="F50" s="258">
        <f t="shared" si="8"/>
        <v>49984.93</v>
      </c>
      <c r="G50" s="259">
        <f t="shared" si="12"/>
        <v>11702.82090635112</v>
      </c>
      <c r="H50" s="259">
        <f t="shared" si="13"/>
        <v>38282.109093648884</v>
      </c>
      <c r="I50" s="168"/>
      <c r="J50" s="258">
        <f t="shared" si="9"/>
        <v>49984.93</v>
      </c>
      <c r="K50" s="46">
        <f>K12*J50</f>
        <v>11702.82090635112</v>
      </c>
      <c r="L50" s="46">
        <f>J50*L12</f>
        <v>38282.109093648884</v>
      </c>
      <c r="M50" s="168"/>
    </row>
    <row r="51" spans="1:13" ht="18.75" thickBot="1">
      <c r="A51" s="38" t="s">
        <v>224</v>
      </c>
      <c r="B51" s="55">
        <v>800</v>
      </c>
      <c r="C51" s="55">
        <f t="shared" si="10"/>
        <v>187.3015872</v>
      </c>
      <c r="D51" s="55">
        <f t="shared" si="11"/>
        <v>612.69841280000003</v>
      </c>
      <c r="E51" s="255"/>
      <c r="F51" s="258">
        <f t="shared" si="8"/>
        <v>800</v>
      </c>
      <c r="G51" s="259">
        <f t="shared" si="12"/>
        <v>187.3015872</v>
      </c>
      <c r="H51" s="259">
        <f t="shared" si="13"/>
        <v>612.69841280000003</v>
      </c>
      <c r="I51" s="168"/>
      <c r="J51" s="258">
        <f t="shared" si="9"/>
        <v>800</v>
      </c>
      <c r="K51" s="46">
        <f>J51*K12</f>
        <v>187.3015872</v>
      </c>
      <c r="L51" s="46">
        <f>K51*L12</f>
        <v>143.44923149045101</v>
      </c>
      <c r="M51" s="168"/>
    </row>
    <row r="52" spans="1:13" ht="91.5" customHeight="1" thickBot="1">
      <c r="A52" s="51" t="s">
        <v>95</v>
      </c>
      <c r="B52" s="60"/>
      <c r="C52" s="61"/>
      <c r="D52" s="61"/>
      <c r="E52" s="33"/>
      <c r="F52" s="263">
        <v>33552.06</v>
      </c>
      <c r="G52" s="264">
        <f>F52*G12</f>
        <v>7855.4426147870399</v>
      </c>
      <c r="H52" s="264">
        <f>F52*H12</f>
        <v>25696.617385212958</v>
      </c>
      <c r="I52" s="172"/>
      <c r="J52" s="263">
        <v>33552.06</v>
      </c>
      <c r="K52" s="61">
        <f>J52*K12</f>
        <v>7855.4426147870399</v>
      </c>
      <c r="L52" s="61">
        <f>J52*L12</f>
        <v>25696.617385212958</v>
      </c>
      <c r="M52" s="172"/>
    </row>
    <row r="53" spans="1:13" ht="50.25" customHeight="1" thickBot="1">
      <c r="A53" s="51" t="s">
        <v>225</v>
      </c>
      <c r="B53" s="60"/>
      <c r="C53" s="61"/>
      <c r="D53" s="61"/>
      <c r="E53" s="33"/>
      <c r="F53" s="156"/>
      <c r="G53" s="233"/>
      <c r="H53" s="233"/>
      <c r="I53" s="172"/>
      <c r="J53" s="156"/>
      <c r="K53" s="61"/>
      <c r="L53" s="61"/>
      <c r="M53" s="172"/>
    </row>
    <row r="54" spans="1:13" ht="42" customHeight="1" thickBot="1">
      <c r="A54" s="51" t="s">
        <v>226</v>
      </c>
      <c r="B54" s="60">
        <f>SUM(B55:B57)</f>
        <v>5000</v>
      </c>
      <c r="C54" s="60">
        <f t="shared" ref="C54:D54" si="14">SUM(C55:C57)</f>
        <v>1170.63492</v>
      </c>
      <c r="D54" s="60">
        <f t="shared" si="14"/>
        <v>3829.36508</v>
      </c>
      <c r="E54" s="33"/>
      <c r="F54" s="156">
        <f>SUM(F55:F57)</f>
        <v>5000</v>
      </c>
      <c r="G54" s="156">
        <f t="shared" ref="G54:H54" si="15">SUM(G55:G57)</f>
        <v>1170.63492</v>
      </c>
      <c r="H54" s="156">
        <f t="shared" si="15"/>
        <v>3829.36508</v>
      </c>
      <c r="I54" s="163"/>
      <c r="J54" s="156">
        <f>SUM(J55:J57)</f>
        <v>5000</v>
      </c>
      <c r="K54" s="60">
        <f>K12*J54</f>
        <v>1170.63492</v>
      </c>
      <c r="L54" s="60">
        <f>J54*L12</f>
        <v>3829.36508</v>
      </c>
      <c r="M54" s="163"/>
    </row>
    <row r="55" spans="1:13" ht="18">
      <c r="A55" s="38" t="s">
        <v>227</v>
      </c>
      <c r="B55" s="260">
        <v>5000</v>
      </c>
      <c r="C55" s="260">
        <f>B55*C12</f>
        <v>1170.63492</v>
      </c>
      <c r="D55" s="260">
        <f>B55*D12</f>
        <v>3829.36508</v>
      </c>
      <c r="E55" s="255"/>
      <c r="F55" s="261">
        <v>5000</v>
      </c>
      <c r="G55" s="262">
        <f>F55*G12</f>
        <v>1170.63492</v>
      </c>
      <c r="H55" s="262">
        <f>F55*H12</f>
        <v>3829.36508</v>
      </c>
      <c r="I55" s="168"/>
      <c r="J55" s="261">
        <v>5000</v>
      </c>
      <c r="K55" s="53">
        <f>J55*K12</f>
        <v>1170.63492</v>
      </c>
      <c r="L55" s="53">
        <f>J55*L12</f>
        <v>3829.36508</v>
      </c>
      <c r="M55" s="168"/>
    </row>
    <row r="56" spans="1:13" ht="36" customHeight="1">
      <c r="A56" s="38" t="s">
        <v>228</v>
      </c>
      <c r="B56" s="45"/>
      <c r="C56" s="46"/>
      <c r="D56" s="46"/>
      <c r="E56" s="33"/>
      <c r="F56" s="229"/>
      <c r="G56" s="230"/>
      <c r="H56" s="230"/>
      <c r="I56" s="168"/>
      <c r="J56" s="229"/>
      <c r="K56" s="46"/>
      <c r="L56" s="46"/>
      <c r="M56" s="168"/>
    </row>
    <row r="57" spans="1:13" ht="18.75" thickBot="1">
      <c r="A57" s="38" t="s">
        <v>229</v>
      </c>
      <c r="B57" s="45"/>
      <c r="C57" s="46"/>
      <c r="D57" s="46"/>
      <c r="E57" s="33"/>
      <c r="F57" s="229"/>
      <c r="G57" s="230"/>
      <c r="H57" s="230"/>
      <c r="I57" s="168"/>
      <c r="J57" s="229"/>
      <c r="K57" s="46"/>
      <c r="L57" s="46"/>
      <c r="M57" s="168"/>
    </row>
    <row r="58" spans="1:13" ht="63.75" thickBot="1">
      <c r="A58" s="51" t="s">
        <v>106</v>
      </c>
      <c r="B58" s="60"/>
      <c r="C58" s="61"/>
      <c r="D58" s="61"/>
      <c r="E58" s="33"/>
      <c r="F58" s="156">
        <v>65410.65</v>
      </c>
      <c r="G58" s="233">
        <f>F58*G12</f>
        <v>15314.398205979602</v>
      </c>
      <c r="H58" s="233">
        <f>F58*H12</f>
        <v>50096.251794020405</v>
      </c>
      <c r="I58" s="172"/>
      <c r="J58" s="156">
        <v>65410.65</v>
      </c>
      <c r="K58" s="61">
        <f>J58*K12</f>
        <v>15314.398205979602</v>
      </c>
      <c r="L58" s="61">
        <f>J58*L12</f>
        <v>50096.251794020405</v>
      </c>
      <c r="M58" s="172"/>
    </row>
    <row r="59" spans="1:13" ht="18.75" thickBot="1">
      <c r="A59" s="267" t="s">
        <v>230</v>
      </c>
      <c r="B59" s="60"/>
      <c r="C59" s="61"/>
      <c r="D59" s="61"/>
      <c r="E59" s="33"/>
      <c r="F59" s="268">
        <v>1666782.43</v>
      </c>
      <c r="G59" s="269">
        <f>F59*G12</f>
        <v>390238.7433200911</v>
      </c>
      <c r="H59" s="269">
        <f>-H16</f>
        <v>1276543.6832150994</v>
      </c>
      <c r="I59" s="172"/>
      <c r="J59" s="270">
        <f>F59-406611.12</f>
        <v>1260171.31</v>
      </c>
      <c r="K59" s="271">
        <f>J59*K12</f>
        <v>295040.10813362908</v>
      </c>
      <c r="L59" s="271">
        <f>J59*L12</f>
        <v>965131.20186637098</v>
      </c>
      <c r="M59" s="172"/>
    </row>
    <row r="60" spans="1:13" ht="18.75" thickBot="1">
      <c r="A60" s="39" t="s">
        <v>231</v>
      </c>
      <c r="B60" s="155">
        <f>B24+B27+B31+B32+B33+B37+B52+B53+B54+B58</f>
        <v>2603013.0099999998</v>
      </c>
      <c r="C60" s="155">
        <f>C24+C27+C31+C32+C33+C37+C52+C53+C54+C58</f>
        <v>609435.58534406184</v>
      </c>
      <c r="D60" s="155">
        <f>D24+D27+D31+D32+D33+D37+D52+D53+D54+D58</f>
        <v>1993577.4246559381</v>
      </c>
      <c r="E60" s="33"/>
      <c r="F60" s="155">
        <f>F24+F27+F31+F32+F33+F37+F52+F53+F54+F58+F59</f>
        <v>4269795.4399999995</v>
      </c>
      <c r="G60" s="155">
        <f t="shared" ref="G60:H60" si="16">G24+G27+G31+G32+G33+G37+G52+G53+G54+G58+G59</f>
        <v>999674.32866415312</v>
      </c>
      <c r="H60" s="155">
        <f t="shared" si="16"/>
        <v>3270121.1078710374</v>
      </c>
      <c r="I60" s="173"/>
      <c r="J60" s="155">
        <f>J59+J58+J54+J52+J37+J28+J30+J31+J32+J35+J36+J24</f>
        <v>3863184.3200000003</v>
      </c>
      <c r="K60" s="155">
        <f t="shared" ref="K60:L60" si="17">K59+K58+K54+K52+K37+K28+K30+K31+K32+K35+K36+K24</f>
        <v>904475.69347769103</v>
      </c>
      <c r="L60" s="155">
        <f t="shared" si="17"/>
        <v>2958708.6265223087</v>
      </c>
      <c r="M60" s="173"/>
    </row>
    <row r="61" spans="1:13" ht="18.75" thickBot="1">
      <c r="A61" s="39"/>
      <c r="B61" s="48"/>
      <c r="C61" s="49"/>
      <c r="D61" s="49"/>
      <c r="E61" s="33"/>
      <c r="F61" s="237"/>
      <c r="G61" s="238"/>
      <c r="H61" s="238"/>
      <c r="I61" s="168"/>
      <c r="J61" s="48"/>
      <c r="K61" s="49"/>
      <c r="L61" s="49"/>
      <c r="M61" s="168"/>
    </row>
    <row r="62" spans="1:13" ht="32.25" thickBot="1">
      <c r="A62" s="51" t="s">
        <v>232</v>
      </c>
      <c r="B62" s="62">
        <f>SUM(B63:B71)</f>
        <v>0</v>
      </c>
      <c r="C62" s="62">
        <f>SUM(C63:C71)</f>
        <v>0</v>
      </c>
      <c r="D62" s="62">
        <f t="shared" ref="D62" si="18">SUM(D63:D71)</f>
        <v>0</v>
      </c>
      <c r="E62" s="33"/>
      <c r="F62" s="234">
        <f>SUM(F63:F71)</f>
        <v>0</v>
      </c>
      <c r="G62" s="234">
        <f t="shared" ref="G62:H62" si="19">SUM(G63:G71)</f>
        <v>0</v>
      </c>
      <c r="H62" s="234">
        <f t="shared" si="19"/>
        <v>0</v>
      </c>
      <c r="I62" s="163"/>
      <c r="J62" s="62">
        <f>SUM(J63:J71)</f>
        <v>0</v>
      </c>
      <c r="K62" s="62">
        <f t="shared" ref="K62:L62" si="20">SUM(K63:K71)</f>
        <v>0</v>
      </c>
      <c r="L62" s="62">
        <f t="shared" si="20"/>
        <v>0</v>
      </c>
      <c r="M62" s="163"/>
    </row>
    <row r="63" spans="1:13" ht="18">
      <c r="A63" s="38" t="s">
        <v>233</v>
      </c>
      <c r="B63" s="63"/>
      <c r="C63" s="64"/>
      <c r="D63" s="64"/>
      <c r="E63" s="33"/>
      <c r="F63" s="239"/>
      <c r="G63" s="240"/>
      <c r="H63" s="240"/>
      <c r="I63" s="168"/>
      <c r="J63" s="63"/>
      <c r="K63" s="64"/>
      <c r="L63" s="64"/>
      <c r="M63" s="168"/>
    </row>
    <row r="64" spans="1:13" ht="47.25">
      <c r="A64" s="38" t="s">
        <v>234</v>
      </c>
      <c r="B64" s="44"/>
      <c r="C64" s="41"/>
      <c r="D64" s="41"/>
      <c r="E64" s="33"/>
      <c r="F64" s="231"/>
      <c r="G64" s="232"/>
      <c r="H64" s="232"/>
      <c r="I64" s="168"/>
      <c r="J64" s="44"/>
      <c r="K64" s="41"/>
      <c r="L64" s="41"/>
      <c r="M64" s="168"/>
    </row>
    <row r="65" spans="1:13" ht="18">
      <c r="A65" s="38" t="s">
        <v>235</v>
      </c>
      <c r="B65" s="44"/>
      <c r="C65" s="41"/>
      <c r="D65" s="41"/>
      <c r="E65" s="33"/>
      <c r="F65" s="231"/>
      <c r="G65" s="232"/>
      <c r="H65" s="232"/>
      <c r="I65" s="168"/>
      <c r="J65" s="44"/>
      <c r="K65" s="41"/>
      <c r="L65" s="41"/>
      <c r="M65" s="168"/>
    </row>
    <row r="66" spans="1:13" ht="18">
      <c r="A66" s="38" t="s">
        <v>236</v>
      </c>
      <c r="B66" s="44"/>
      <c r="C66" s="41"/>
      <c r="D66" s="41"/>
      <c r="E66" s="33"/>
      <c r="F66" s="231"/>
      <c r="G66" s="232"/>
      <c r="H66" s="232"/>
      <c r="I66" s="168"/>
      <c r="J66" s="44"/>
      <c r="K66" s="41"/>
      <c r="L66" s="41"/>
      <c r="M66" s="168"/>
    </row>
    <row r="67" spans="1:13" ht="33" customHeight="1">
      <c r="A67" s="38" t="s">
        <v>237</v>
      </c>
      <c r="B67" s="44"/>
      <c r="C67" s="41"/>
      <c r="D67" s="41"/>
      <c r="E67" s="33"/>
      <c r="F67" s="231"/>
      <c r="G67" s="232"/>
      <c r="H67" s="232"/>
      <c r="I67" s="168"/>
      <c r="J67" s="44"/>
      <c r="K67" s="41"/>
      <c r="L67" s="41"/>
      <c r="M67" s="168"/>
    </row>
    <row r="68" spans="1:13" ht="18">
      <c r="A68" s="38" t="s">
        <v>238</v>
      </c>
      <c r="B68" s="44"/>
      <c r="C68" s="41"/>
      <c r="D68" s="41"/>
      <c r="E68" s="33"/>
      <c r="F68" s="231"/>
      <c r="G68" s="232"/>
      <c r="H68" s="232"/>
      <c r="I68" s="168"/>
      <c r="J68" s="44"/>
      <c r="K68" s="41"/>
      <c r="L68" s="41"/>
      <c r="M68" s="168"/>
    </row>
    <row r="69" spans="1:13" ht="54" customHeight="1">
      <c r="A69" s="38" t="s">
        <v>239</v>
      </c>
      <c r="B69" s="44"/>
      <c r="C69" s="41"/>
      <c r="D69" s="41"/>
      <c r="E69" s="33"/>
      <c r="F69" s="231"/>
      <c r="G69" s="232"/>
      <c r="H69" s="232"/>
      <c r="I69" s="168"/>
      <c r="J69" s="44"/>
      <c r="K69" s="41"/>
      <c r="L69" s="41"/>
      <c r="M69" s="168"/>
    </row>
    <row r="70" spans="1:13" ht="31.5">
      <c r="A70" s="38" t="s">
        <v>240</v>
      </c>
      <c r="B70" s="44"/>
      <c r="C70" s="41"/>
      <c r="D70" s="41"/>
      <c r="E70" s="33"/>
      <c r="F70" s="231"/>
      <c r="G70" s="232"/>
      <c r="H70" s="232"/>
      <c r="I70" s="168"/>
      <c r="J70" s="44"/>
      <c r="K70" s="41"/>
      <c r="L70" s="41"/>
      <c r="M70" s="168"/>
    </row>
    <row r="71" spans="1:13" ht="32.25" thickBot="1">
      <c r="A71" s="38" t="s">
        <v>241</v>
      </c>
      <c r="B71" s="42"/>
      <c r="C71" s="43"/>
      <c r="D71" s="43"/>
      <c r="E71" s="33"/>
      <c r="F71" s="241"/>
      <c r="G71" s="242"/>
      <c r="H71" s="242"/>
      <c r="I71" s="168"/>
      <c r="J71" s="42"/>
      <c r="K71" s="43"/>
      <c r="L71" s="43"/>
      <c r="M71" s="168"/>
    </row>
    <row r="72" spans="1:13" ht="18.75" thickBot="1">
      <c r="A72" s="38"/>
      <c r="B72" s="48"/>
      <c r="C72" s="49"/>
      <c r="D72" s="49"/>
      <c r="E72" s="33"/>
      <c r="F72" s="48"/>
      <c r="G72" s="49"/>
      <c r="H72" s="49"/>
      <c r="I72" s="168"/>
      <c r="J72" s="48"/>
      <c r="K72" s="49"/>
      <c r="L72" s="49"/>
      <c r="M72" s="168"/>
    </row>
    <row r="73" spans="1:13" ht="18.75" thickBot="1">
      <c r="A73" s="34" t="s">
        <v>242</v>
      </c>
      <c r="B73" s="65">
        <f>B60+B62</f>
        <v>2603013.0099999998</v>
      </c>
      <c r="C73" s="65">
        <f t="shared" ref="C73:D73" si="21">C60+C62</f>
        <v>609435.58534406184</v>
      </c>
      <c r="D73" s="65">
        <f t="shared" si="21"/>
        <v>1993577.4246559381</v>
      </c>
      <c r="E73" s="33"/>
      <c r="F73" s="65">
        <f>F60+F62</f>
        <v>4269795.4399999995</v>
      </c>
      <c r="G73" s="65">
        <f t="shared" ref="G73:H73" si="22">G60+G62</f>
        <v>999674.32866415312</v>
      </c>
      <c r="H73" s="65">
        <f t="shared" si="22"/>
        <v>3270121.1078710374</v>
      </c>
      <c r="I73" s="170"/>
      <c r="J73" s="65">
        <f>J60+J62</f>
        <v>3863184.3200000003</v>
      </c>
      <c r="K73" s="65">
        <f>J73*K12</f>
        <v>904475.69347769103</v>
      </c>
      <c r="L73" s="65">
        <f>L12*J73</f>
        <v>2958708.6265223096</v>
      </c>
      <c r="M73" s="170"/>
    </row>
    <row r="74" spans="1:13" ht="18.75" thickBot="1">
      <c r="A74" s="34"/>
      <c r="B74" s="35"/>
      <c r="C74" s="35"/>
      <c r="D74" s="35"/>
      <c r="E74" s="33"/>
      <c r="F74" s="35"/>
      <c r="G74" s="35"/>
      <c r="H74" s="35"/>
      <c r="I74" s="171"/>
      <c r="J74" s="35"/>
      <c r="K74" s="35"/>
      <c r="L74" s="35"/>
      <c r="M74" s="171"/>
    </row>
    <row r="75" spans="1:13" ht="27" customHeight="1" thickBot="1">
      <c r="A75" s="34" t="s">
        <v>243</v>
      </c>
      <c r="B75" s="135">
        <f>B21+B73</f>
        <v>12600000</v>
      </c>
      <c r="C75" s="135">
        <f>C21+C73</f>
        <v>2949999.9984000004</v>
      </c>
      <c r="D75" s="135">
        <f>D21+D73</f>
        <v>9650000.001600001</v>
      </c>
      <c r="E75" s="28"/>
      <c r="F75" s="136">
        <f>F21+F73</f>
        <v>12600000.004524</v>
      </c>
      <c r="G75" s="136">
        <f>G21+G73</f>
        <v>2949999.9994591908</v>
      </c>
      <c r="H75" s="136">
        <f>H21+H73</f>
        <v>9650000.001600001</v>
      </c>
      <c r="I75" s="174"/>
      <c r="J75" s="136">
        <f>J21+J73</f>
        <v>12600000.004524002</v>
      </c>
      <c r="K75" s="136">
        <f>K21+K73</f>
        <v>2949999.9994591908</v>
      </c>
      <c r="L75" s="266">
        <f>L21+L73</f>
        <v>9650000.0050648097</v>
      </c>
      <c r="M75" s="174"/>
    </row>
    <row r="76" spans="1:13" ht="16.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</row>
    <row r="77" spans="1:13" ht="27" customHeight="1">
      <c r="A77" s="408" t="s">
        <v>244</v>
      </c>
      <c r="B77" s="408"/>
      <c r="C77" s="143"/>
      <c r="D77" s="143"/>
      <c r="E77" s="143"/>
      <c r="F77" s="402" t="s">
        <v>40</v>
      </c>
      <c r="G77" s="402"/>
      <c r="H77" s="402"/>
      <c r="I77" s="161"/>
      <c r="J77" s="265"/>
      <c r="K77" s="161"/>
      <c r="L77" s="161"/>
      <c r="M77" s="161"/>
    </row>
    <row r="78" spans="1:13" ht="27" customHeight="1">
      <c r="A78" s="406">
        <v>45497</v>
      </c>
      <c r="B78" s="407"/>
      <c r="C78" s="143"/>
      <c r="D78" s="143"/>
      <c r="E78" s="143"/>
      <c r="F78" s="402" t="s">
        <v>29</v>
      </c>
      <c r="G78" s="402"/>
      <c r="H78" s="402"/>
      <c r="I78" s="161"/>
      <c r="J78" s="265"/>
      <c r="K78" s="161"/>
      <c r="L78" s="161"/>
      <c r="M78" s="161"/>
    </row>
    <row r="79" spans="1:13" ht="42" customHeight="1">
      <c r="C79" s="144"/>
      <c r="D79" s="144"/>
      <c r="E79" s="144"/>
      <c r="F79" s="401" t="s">
        <v>41</v>
      </c>
      <c r="G79" s="401"/>
      <c r="H79" s="401"/>
      <c r="I79" s="144"/>
      <c r="J79" s="144"/>
      <c r="K79" s="144"/>
      <c r="L79" s="144"/>
      <c r="M79" s="144"/>
    </row>
    <row r="80" spans="1:13" ht="20.25">
      <c r="C80" s="144"/>
      <c r="D80" s="144"/>
      <c r="E80" s="144"/>
      <c r="F80" s="404"/>
      <c r="G80" s="404"/>
      <c r="H80" s="404"/>
      <c r="I80" s="159"/>
      <c r="J80" s="159"/>
      <c r="K80" s="159"/>
      <c r="L80" s="159"/>
      <c r="M80" s="159"/>
    </row>
    <row r="81" spans="1:13" ht="20.25">
      <c r="A81" s="144"/>
      <c r="B81" s="144"/>
      <c r="C81" s="144"/>
      <c r="D81" s="144"/>
      <c r="E81" s="144"/>
      <c r="F81" s="144"/>
      <c r="G81" s="405"/>
      <c r="H81" s="405"/>
      <c r="I81" s="160"/>
      <c r="J81" s="160"/>
      <c r="K81" s="160"/>
      <c r="L81" s="160"/>
      <c r="M81" s="160"/>
    </row>
  </sheetData>
  <mergeCells count="20">
    <mergeCell ref="C3:D3"/>
    <mergeCell ref="C4:D4"/>
    <mergeCell ref="C5:D5"/>
    <mergeCell ref="C6:D6"/>
    <mergeCell ref="A1:M1"/>
    <mergeCell ref="A3:B3"/>
    <mergeCell ref="F80:H80"/>
    <mergeCell ref="G81:H81"/>
    <mergeCell ref="B10:D10"/>
    <mergeCell ref="F77:H77"/>
    <mergeCell ref="F10:H10"/>
    <mergeCell ref="A78:B78"/>
    <mergeCell ref="A77:B77"/>
    <mergeCell ref="B8:J8"/>
    <mergeCell ref="J10:L10"/>
    <mergeCell ref="A4:B4"/>
    <mergeCell ref="A5:B5"/>
    <mergeCell ref="F79:H79"/>
    <mergeCell ref="F78:H78"/>
    <mergeCell ref="A6:B6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30" orientation="portrait" r:id="rId1"/>
  <rowBreaks count="1" manualBreakCount="1">
    <brk id="6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pageSetUpPr fitToPage="1"/>
  </sheetPr>
  <dimension ref="A1:E52"/>
  <sheetViews>
    <sheetView view="pageBreakPreview" topLeftCell="B1" zoomScaleNormal="90" zoomScaleSheetLayoutView="100" workbookViewId="0">
      <selection activeCell="D39" sqref="D39"/>
    </sheetView>
  </sheetViews>
  <sheetFormatPr defaultColWidth="9.140625" defaultRowHeight="15"/>
  <cols>
    <col min="1" max="1" width="40" customWidth="1"/>
    <col min="2" max="2" width="33.85546875" style="11" customWidth="1"/>
    <col min="3" max="3" width="41.42578125" customWidth="1"/>
    <col min="4" max="4" width="23.5703125" style="11" customWidth="1"/>
    <col min="5" max="5" width="62" style="4" customWidth="1"/>
  </cols>
  <sheetData>
    <row r="1" spans="1:5" ht="21" customHeight="1">
      <c r="A1" s="109" t="s">
        <v>245</v>
      </c>
      <c r="B1" s="109" t="s">
        <v>246</v>
      </c>
      <c r="C1" s="109" t="s">
        <v>247</v>
      </c>
      <c r="D1" s="109" t="s">
        <v>248</v>
      </c>
      <c r="E1" s="109" t="s">
        <v>59</v>
      </c>
    </row>
    <row r="2" spans="1:5" s="17" customFormat="1" ht="15.75">
      <c r="A2" s="110" t="s">
        <v>249</v>
      </c>
      <c r="B2" s="111" t="s">
        <v>3</v>
      </c>
      <c r="C2" s="110" t="s">
        <v>5</v>
      </c>
      <c r="D2" s="112" t="s">
        <v>250</v>
      </c>
      <c r="E2" s="113" t="s">
        <v>251</v>
      </c>
    </row>
    <row r="3" spans="1:5" s="17" customFormat="1" ht="15.75">
      <c r="A3" s="110" t="s">
        <v>249</v>
      </c>
      <c r="B3" s="111" t="s">
        <v>3</v>
      </c>
      <c r="C3" s="110" t="s">
        <v>7</v>
      </c>
      <c r="D3" s="112" t="s">
        <v>250</v>
      </c>
      <c r="E3" s="113" t="s">
        <v>251</v>
      </c>
    </row>
    <row r="4" spans="1:5" s="17" customFormat="1" ht="15.75">
      <c r="A4" s="110" t="s">
        <v>249</v>
      </c>
      <c r="B4" s="111" t="s">
        <v>3</v>
      </c>
      <c r="C4" s="110" t="s">
        <v>9</v>
      </c>
      <c r="D4" s="112" t="s">
        <v>250</v>
      </c>
      <c r="E4" s="113" t="s">
        <v>251</v>
      </c>
    </row>
    <row r="5" spans="1:5" s="17" customFormat="1" ht="31.5">
      <c r="A5" s="110" t="s">
        <v>249</v>
      </c>
      <c r="B5" s="111" t="s">
        <v>3</v>
      </c>
      <c r="C5" s="110" t="s">
        <v>11</v>
      </c>
      <c r="D5" s="112" t="s">
        <v>250</v>
      </c>
      <c r="E5" s="113" t="s">
        <v>252</v>
      </c>
    </row>
    <row r="6" spans="1:5" s="17" customFormat="1" ht="15.75">
      <c r="A6" s="110" t="s">
        <v>249</v>
      </c>
      <c r="B6" s="111" t="s">
        <v>3</v>
      </c>
      <c r="C6" s="110" t="s">
        <v>253</v>
      </c>
      <c r="D6" s="112" t="s">
        <v>254</v>
      </c>
      <c r="E6" s="113" t="s">
        <v>255</v>
      </c>
    </row>
    <row r="7" spans="1:5" s="17" customFormat="1" ht="15.75">
      <c r="A7" s="114"/>
      <c r="B7" s="115"/>
      <c r="C7" s="114"/>
      <c r="D7" s="116"/>
      <c r="E7" s="117"/>
    </row>
    <row r="8" spans="1:5" s="17" customFormat="1" ht="15.75">
      <c r="A8" s="110" t="s">
        <v>249</v>
      </c>
      <c r="B8" s="111" t="s">
        <v>256</v>
      </c>
      <c r="C8" s="110" t="s">
        <v>15</v>
      </c>
      <c r="D8" s="112" t="s">
        <v>254</v>
      </c>
      <c r="E8" s="113" t="s">
        <v>257</v>
      </c>
    </row>
    <row r="9" spans="1:5" s="17" customFormat="1" ht="31.5">
      <c r="A9" s="110" t="s">
        <v>249</v>
      </c>
      <c r="B9" s="111" t="s">
        <v>256</v>
      </c>
      <c r="C9" s="110" t="s">
        <v>258</v>
      </c>
      <c r="D9" s="112" t="s">
        <v>259</v>
      </c>
      <c r="E9" s="113" t="s">
        <v>260</v>
      </c>
    </row>
    <row r="10" spans="1:5" s="17" customFormat="1" ht="15.75">
      <c r="A10" s="110" t="s">
        <v>249</v>
      </c>
      <c r="B10" s="111" t="s">
        <v>256</v>
      </c>
      <c r="C10" s="110" t="s">
        <v>19</v>
      </c>
      <c r="D10" s="112" t="s">
        <v>250</v>
      </c>
      <c r="E10" s="113" t="s">
        <v>251</v>
      </c>
    </row>
    <row r="11" spans="1:5" s="17" customFormat="1" ht="45.75" customHeight="1">
      <c r="A11" s="110" t="s">
        <v>249</v>
      </c>
      <c r="B11" s="111" t="s">
        <v>256</v>
      </c>
      <c r="C11" s="110" t="s">
        <v>21</v>
      </c>
      <c r="D11" s="112" t="s">
        <v>254</v>
      </c>
      <c r="E11" s="113" t="s">
        <v>261</v>
      </c>
    </row>
    <row r="12" spans="1:5" s="17" customFormat="1" ht="15.75">
      <c r="A12" s="110" t="s">
        <v>249</v>
      </c>
      <c r="B12" s="111" t="s">
        <v>256</v>
      </c>
      <c r="C12" s="110" t="s">
        <v>262</v>
      </c>
      <c r="D12" s="112" t="s">
        <v>250</v>
      </c>
      <c r="E12" s="113" t="s">
        <v>263</v>
      </c>
    </row>
    <row r="13" spans="1:5" s="17" customFormat="1" ht="15.75">
      <c r="A13" s="110" t="s">
        <v>249</v>
      </c>
      <c r="B13" s="111" t="s">
        <v>256</v>
      </c>
      <c r="C13" s="110" t="s">
        <v>26</v>
      </c>
      <c r="D13" s="112" t="s">
        <v>259</v>
      </c>
      <c r="E13" s="113" t="s">
        <v>264</v>
      </c>
    </row>
    <row r="14" spans="1:5" s="17" customFormat="1" ht="15.75">
      <c r="A14" s="110" t="s">
        <v>249</v>
      </c>
      <c r="B14" s="111" t="s">
        <v>256</v>
      </c>
      <c r="C14" s="110" t="s">
        <v>28</v>
      </c>
      <c r="D14" s="112" t="s">
        <v>254</v>
      </c>
      <c r="E14" s="113" t="s">
        <v>265</v>
      </c>
    </row>
    <row r="15" spans="1:5" s="17" customFormat="1" ht="15.75">
      <c r="A15" s="110" t="s">
        <v>249</v>
      </c>
      <c r="B15" s="111" t="s">
        <v>256</v>
      </c>
      <c r="C15" s="110" t="s">
        <v>266</v>
      </c>
      <c r="D15" s="112" t="s">
        <v>267</v>
      </c>
      <c r="E15" s="113" t="s">
        <v>268</v>
      </c>
    </row>
    <row r="16" spans="1:5" s="17" customFormat="1" ht="31.5">
      <c r="A16" s="110" t="s">
        <v>249</v>
      </c>
      <c r="B16" s="111" t="s">
        <v>256</v>
      </c>
      <c r="C16" s="110" t="s">
        <v>269</v>
      </c>
      <c r="D16" s="112" t="s">
        <v>267</v>
      </c>
      <c r="E16" s="113" t="s">
        <v>270</v>
      </c>
    </row>
    <row r="17" spans="1:5" s="17" customFormat="1" ht="15.75">
      <c r="A17" s="114"/>
      <c r="B17" s="115"/>
      <c r="C17" s="114"/>
      <c r="D17" s="116"/>
      <c r="E17" s="117"/>
    </row>
    <row r="18" spans="1:5" s="17" customFormat="1" ht="15.75">
      <c r="A18" s="110" t="s">
        <v>249</v>
      </c>
      <c r="B18" s="111" t="s">
        <v>271</v>
      </c>
      <c r="C18" s="110" t="s">
        <v>272</v>
      </c>
      <c r="D18" s="112" t="s">
        <v>250</v>
      </c>
      <c r="E18" s="113" t="s">
        <v>273</v>
      </c>
    </row>
    <row r="19" spans="1:5" s="17" customFormat="1" ht="15.75">
      <c r="A19" s="114"/>
      <c r="B19" s="115"/>
      <c r="C19" s="114"/>
      <c r="D19" s="116"/>
      <c r="E19" s="117"/>
    </row>
    <row r="20" spans="1:5" s="17" customFormat="1" ht="31.5">
      <c r="A20" s="118" t="s">
        <v>274</v>
      </c>
      <c r="B20" s="119" t="s">
        <v>50</v>
      </c>
      <c r="C20" s="120" t="s">
        <v>275</v>
      </c>
      <c r="D20" s="121" t="s">
        <v>276</v>
      </c>
      <c r="E20" s="120" t="s">
        <v>277</v>
      </c>
    </row>
    <row r="21" spans="1:5" s="17" customFormat="1" ht="31.5">
      <c r="A21" s="118" t="s">
        <v>274</v>
      </c>
      <c r="B21" s="122" t="s">
        <v>50</v>
      </c>
      <c r="C21" s="118" t="s">
        <v>278</v>
      </c>
      <c r="D21" s="123" t="s">
        <v>254</v>
      </c>
      <c r="E21" s="118" t="s">
        <v>279</v>
      </c>
    </row>
    <row r="22" spans="1:5" s="17" customFormat="1" ht="31.5">
      <c r="A22" s="118" t="s">
        <v>274</v>
      </c>
      <c r="B22" s="122" t="s">
        <v>50</v>
      </c>
      <c r="C22" s="118" t="s">
        <v>280</v>
      </c>
      <c r="D22" s="123" t="s">
        <v>254</v>
      </c>
      <c r="E22" s="118" t="s">
        <v>281</v>
      </c>
    </row>
    <row r="23" spans="1:5" s="17" customFormat="1" ht="15.75">
      <c r="A23" s="118" t="s">
        <v>274</v>
      </c>
      <c r="B23" s="122" t="s">
        <v>50</v>
      </c>
      <c r="C23" s="118" t="s">
        <v>57</v>
      </c>
      <c r="D23" s="123" t="s">
        <v>254</v>
      </c>
      <c r="E23" s="118" t="s">
        <v>282</v>
      </c>
    </row>
    <row r="24" spans="1:5" s="17" customFormat="1" ht="15.75">
      <c r="A24" s="118" t="s">
        <v>274</v>
      </c>
      <c r="B24" s="122" t="s">
        <v>50</v>
      </c>
      <c r="C24" s="118" t="s">
        <v>283</v>
      </c>
      <c r="D24" s="123" t="s">
        <v>276</v>
      </c>
      <c r="E24" s="118" t="s">
        <v>284</v>
      </c>
    </row>
    <row r="25" spans="1:5" s="17" customFormat="1" ht="31.5">
      <c r="A25" s="118" t="s">
        <v>274</v>
      </c>
      <c r="B25" s="122" t="s">
        <v>50</v>
      </c>
      <c r="C25" s="124" t="s">
        <v>285</v>
      </c>
      <c r="D25" s="123" t="s">
        <v>254</v>
      </c>
      <c r="E25" s="125" t="s">
        <v>286</v>
      </c>
    </row>
    <row r="26" spans="1:5" s="17" customFormat="1" ht="15.75">
      <c r="A26" s="118" t="s">
        <v>274</v>
      </c>
      <c r="B26" s="122" t="s">
        <v>50</v>
      </c>
      <c r="C26" s="124" t="s">
        <v>287</v>
      </c>
      <c r="D26" s="123" t="s">
        <v>267</v>
      </c>
      <c r="E26" s="125" t="s">
        <v>288</v>
      </c>
    </row>
    <row r="27" spans="1:5" s="17" customFormat="1" ht="15.75">
      <c r="A27" s="118" t="s">
        <v>274</v>
      </c>
      <c r="B27" s="122" t="s">
        <v>50</v>
      </c>
      <c r="C27" s="124" t="s">
        <v>61</v>
      </c>
      <c r="D27" s="123" t="s">
        <v>267</v>
      </c>
      <c r="E27" s="125" t="s">
        <v>289</v>
      </c>
    </row>
    <row r="28" spans="1:5" s="17" customFormat="1" ht="15.75">
      <c r="A28" s="118" t="s">
        <v>274</v>
      </c>
      <c r="B28" s="122" t="s">
        <v>50</v>
      </c>
      <c r="C28" s="124" t="s">
        <v>290</v>
      </c>
      <c r="D28" s="123" t="s">
        <v>267</v>
      </c>
      <c r="E28" s="125" t="s">
        <v>291</v>
      </c>
    </row>
    <row r="29" spans="1:5" s="17" customFormat="1" ht="31.5">
      <c r="A29" s="118" t="s">
        <v>274</v>
      </c>
      <c r="B29" s="122" t="s">
        <v>51</v>
      </c>
      <c r="C29" s="124" t="s">
        <v>57</v>
      </c>
      <c r="D29" s="123" t="s">
        <v>254</v>
      </c>
      <c r="E29" s="125" t="s">
        <v>292</v>
      </c>
    </row>
    <row r="30" spans="1:5" s="17" customFormat="1" ht="31.5">
      <c r="A30" s="118" t="s">
        <v>274</v>
      </c>
      <c r="B30" s="122" t="s">
        <v>51</v>
      </c>
      <c r="C30" s="124" t="s">
        <v>293</v>
      </c>
      <c r="D30" s="123" t="s">
        <v>276</v>
      </c>
      <c r="E30" s="118" t="s">
        <v>294</v>
      </c>
    </row>
    <row r="31" spans="1:5" s="17" customFormat="1" ht="31.5">
      <c r="A31" s="118" t="s">
        <v>274</v>
      </c>
      <c r="B31" s="122" t="s">
        <v>51</v>
      </c>
      <c r="C31" s="124" t="s">
        <v>295</v>
      </c>
      <c r="D31" s="123" t="s">
        <v>267</v>
      </c>
      <c r="E31" s="125" t="s">
        <v>296</v>
      </c>
    </row>
    <row r="32" spans="1:5" s="17" customFormat="1" ht="15.75">
      <c r="A32" s="118" t="s">
        <v>274</v>
      </c>
      <c r="B32" s="122" t="s">
        <v>297</v>
      </c>
      <c r="C32" s="124" t="s">
        <v>298</v>
      </c>
      <c r="D32" s="123" t="s">
        <v>250</v>
      </c>
      <c r="E32" s="125" t="s">
        <v>299</v>
      </c>
    </row>
    <row r="33" spans="1:5" s="17" customFormat="1" ht="15.75">
      <c r="A33" s="118" t="s">
        <v>274</v>
      </c>
      <c r="B33" s="122" t="s">
        <v>297</v>
      </c>
      <c r="C33" s="124" t="s">
        <v>65</v>
      </c>
      <c r="D33" s="123" t="s">
        <v>254</v>
      </c>
      <c r="E33" s="125" t="s">
        <v>300</v>
      </c>
    </row>
    <row r="34" spans="1:5" s="17" customFormat="1" ht="15.75">
      <c r="A34" s="118" t="s">
        <v>274</v>
      </c>
      <c r="B34" s="122" t="s">
        <v>297</v>
      </c>
      <c r="C34" s="124" t="s">
        <v>301</v>
      </c>
      <c r="D34" s="123" t="s">
        <v>276</v>
      </c>
      <c r="E34" s="125" t="s">
        <v>302</v>
      </c>
    </row>
    <row r="35" spans="1:5" s="17" customFormat="1" ht="15.75">
      <c r="A35" s="118" t="s">
        <v>274</v>
      </c>
      <c r="B35" s="122" t="s">
        <v>297</v>
      </c>
      <c r="C35" s="124" t="s">
        <v>66</v>
      </c>
      <c r="D35" s="123" t="s">
        <v>303</v>
      </c>
      <c r="E35" s="125" t="s">
        <v>304</v>
      </c>
    </row>
    <row r="36" spans="1:5" s="17" customFormat="1" ht="15.75">
      <c r="A36" s="118" t="s">
        <v>274</v>
      </c>
      <c r="B36" s="122" t="s">
        <v>297</v>
      </c>
      <c r="C36" s="124" t="s">
        <v>305</v>
      </c>
      <c r="D36" s="123" t="s">
        <v>267</v>
      </c>
      <c r="E36" s="125" t="s">
        <v>306</v>
      </c>
    </row>
    <row r="37" spans="1:5" s="17" customFormat="1" ht="47.25">
      <c r="A37" s="118" t="s">
        <v>274</v>
      </c>
      <c r="B37" s="122" t="s">
        <v>307</v>
      </c>
      <c r="C37" s="124" t="s">
        <v>308</v>
      </c>
      <c r="D37" s="123" t="s">
        <v>254</v>
      </c>
      <c r="E37" s="125" t="s">
        <v>309</v>
      </c>
    </row>
    <row r="38" spans="1:5" s="17" customFormat="1" ht="47.25">
      <c r="A38" s="118" t="s">
        <v>274</v>
      </c>
      <c r="B38" s="122" t="s">
        <v>307</v>
      </c>
      <c r="C38" s="125" t="s">
        <v>310</v>
      </c>
      <c r="D38" s="123" t="s">
        <v>250</v>
      </c>
      <c r="E38" s="125" t="s">
        <v>311</v>
      </c>
    </row>
    <row r="39" spans="1:5" s="17" customFormat="1" ht="31.5">
      <c r="A39" s="118" t="s">
        <v>274</v>
      </c>
      <c r="B39" s="122" t="s">
        <v>307</v>
      </c>
      <c r="C39" s="124" t="s">
        <v>312</v>
      </c>
      <c r="D39" s="123" t="s">
        <v>267</v>
      </c>
      <c r="E39" s="125" t="s">
        <v>313</v>
      </c>
    </row>
    <row r="40" spans="1:5" s="17" customFormat="1" ht="15.75">
      <c r="A40" s="118" t="s">
        <v>274</v>
      </c>
      <c r="B40" s="122" t="s">
        <v>307</v>
      </c>
      <c r="C40" s="124" t="s">
        <v>71</v>
      </c>
      <c r="D40" s="123" t="s">
        <v>254</v>
      </c>
      <c r="E40" s="125" t="s">
        <v>314</v>
      </c>
    </row>
    <row r="41" spans="1:5" s="17" customFormat="1" ht="15.75">
      <c r="A41" s="114"/>
      <c r="B41" s="115"/>
      <c r="C41" s="114"/>
      <c r="D41" s="116"/>
      <c r="E41" s="117"/>
    </row>
    <row r="42" spans="1:5" s="17" customFormat="1" ht="31.5">
      <c r="A42" s="126" t="s">
        <v>315</v>
      </c>
      <c r="B42" s="127" t="s">
        <v>175</v>
      </c>
      <c r="C42" s="126" t="s">
        <v>316</v>
      </c>
      <c r="D42" s="128" t="s">
        <v>254</v>
      </c>
      <c r="E42" s="129" t="s">
        <v>317</v>
      </c>
    </row>
    <row r="43" spans="1:5" s="17" customFormat="1" ht="31.5">
      <c r="A43" s="126" t="s">
        <v>315</v>
      </c>
      <c r="B43" s="127" t="s">
        <v>175</v>
      </c>
      <c r="C43" s="126" t="s">
        <v>318</v>
      </c>
      <c r="D43" s="128" t="s">
        <v>254</v>
      </c>
      <c r="E43" s="129" t="s">
        <v>319</v>
      </c>
    </row>
    <row r="44" spans="1:5" s="17" customFormat="1" ht="47.25">
      <c r="A44" s="126" t="s">
        <v>315</v>
      </c>
      <c r="B44" s="127" t="s">
        <v>175</v>
      </c>
      <c r="C44" s="126" t="s">
        <v>320</v>
      </c>
      <c r="D44" s="128" t="s">
        <v>254</v>
      </c>
      <c r="E44" s="129" t="s">
        <v>321</v>
      </c>
    </row>
    <row r="45" spans="1:5" s="17" customFormat="1" ht="31.5">
      <c r="A45" s="126" t="s">
        <v>315</v>
      </c>
      <c r="B45" s="127" t="s">
        <v>322</v>
      </c>
      <c r="C45" s="126" t="s">
        <v>323</v>
      </c>
      <c r="D45" s="128" t="s">
        <v>259</v>
      </c>
      <c r="E45" s="129" t="s">
        <v>324</v>
      </c>
    </row>
    <row r="46" spans="1:5" s="17" customFormat="1" ht="15.75">
      <c r="A46" s="114"/>
      <c r="B46" s="115"/>
      <c r="C46" s="114"/>
      <c r="D46" s="116"/>
      <c r="E46" s="117"/>
    </row>
    <row r="47" spans="1:5" s="17" customFormat="1" ht="47.25">
      <c r="A47" s="126" t="s">
        <v>325</v>
      </c>
      <c r="B47" s="127" t="s">
        <v>326</v>
      </c>
      <c r="C47" s="126" t="s">
        <v>326</v>
      </c>
      <c r="D47" s="128" t="s">
        <v>250</v>
      </c>
      <c r="E47" s="130" t="s">
        <v>327</v>
      </c>
    </row>
    <row r="48" spans="1:5" s="17" customFormat="1" ht="31.5">
      <c r="A48" s="126" t="s">
        <v>325</v>
      </c>
      <c r="B48" s="127" t="s">
        <v>326</v>
      </c>
      <c r="C48" s="126" t="s">
        <v>328</v>
      </c>
      <c r="D48" s="128" t="s">
        <v>267</v>
      </c>
      <c r="E48" s="130" t="s">
        <v>329</v>
      </c>
    </row>
    <row r="49" spans="1:5" s="17" customFormat="1" ht="31.5">
      <c r="A49" s="126" t="s">
        <v>325</v>
      </c>
      <c r="B49" s="127" t="s">
        <v>326</v>
      </c>
      <c r="C49" s="126" t="s">
        <v>330</v>
      </c>
      <c r="D49" s="128" t="s">
        <v>267</v>
      </c>
      <c r="E49" s="130" t="s">
        <v>331</v>
      </c>
    </row>
    <row r="50" spans="1:5" s="17" customFormat="1" ht="31.5">
      <c r="A50" s="126" t="s">
        <v>325</v>
      </c>
      <c r="B50" s="127" t="s">
        <v>326</v>
      </c>
      <c r="C50" s="126" t="s">
        <v>332</v>
      </c>
      <c r="D50" s="128" t="s">
        <v>267</v>
      </c>
      <c r="E50" s="130" t="s">
        <v>333</v>
      </c>
    </row>
    <row r="51" spans="1:5" s="17" customFormat="1" ht="15.75">
      <c r="A51" s="126" t="s">
        <v>325</v>
      </c>
      <c r="B51" s="127" t="s">
        <v>326</v>
      </c>
      <c r="C51" s="126" t="s">
        <v>334</v>
      </c>
      <c r="D51" s="128" t="s">
        <v>335</v>
      </c>
      <c r="E51" s="130" t="s">
        <v>336</v>
      </c>
    </row>
    <row r="52" spans="1:5" s="17" customFormat="1" ht="15.75">
      <c r="A52" s="126" t="s">
        <v>325</v>
      </c>
      <c r="B52" s="127" t="s">
        <v>326</v>
      </c>
      <c r="C52" s="126" t="s">
        <v>337</v>
      </c>
      <c r="D52" s="128" t="s">
        <v>335</v>
      </c>
      <c r="E52" s="130" t="s">
        <v>336</v>
      </c>
    </row>
  </sheetData>
  <printOptions horizontalCentered="1"/>
  <pageMargins left="0" right="0" top="0" bottom="0" header="0.31496062992125984" footer="0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7">
    <pageSetUpPr fitToPage="1"/>
  </sheetPr>
  <dimension ref="A1:K11"/>
  <sheetViews>
    <sheetView view="pageBreakPreview" zoomScale="60" zoomScaleNormal="100" workbookViewId="0">
      <selection activeCell="C9" sqref="C9"/>
    </sheetView>
  </sheetViews>
  <sheetFormatPr defaultColWidth="8.5703125" defaultRowHeight="15"/>
  <cols>
    <col min="1" max="1" width="41.140625" style="4" customWidth="1"/>
    <col min="2" max="2" width="20" style="4" customWidth="1"/>
    <col min="3" max="3" width="31" style="4" customWidth="1"/>
    <col min="4" max="4" width="50.140625" style="4" customWidth="1"/>
    <col min="5" max="5" width="29" bestFit="1" customWidth="1"/>
    <col min="6" max="6" width="21.140625" customWidth="1"/>
    <col min="7" max="7" width="17.42578125" customWidth="1"/>
    <col min="8" max="8" width="25.85546875" customWidth="1"/>
    <col min="9" max="11" width="22.42578125" customWidth="1"/>
    <col min="12" max="12" width="19.85546875" customWidth="1"/>
  </cols>
  <sheetData>
    <row r="1" spans="1:11" s="18" customFormat="1" ht="54">
      <c r="A1" s="158" t="s">
        <v>7</v>
      </c>
      <c r="B1" s="158" t="s">
        <v>338</v>
      </c>
      <c r="C1" s="158" t="s">
        <v>5</v>
      </c>
      <c r="D1" s="158" t="s">
        <v>339</v>
      </c>
      <c r="E1" s="133" t="s">
        <v>11</v>
      </c>
      <c r="F1" s="133" t="s">
        <v>340</v>
      </c>
      <c r="G1" s="133" t="s">
        <v>298</v>
      </c>
      <c r="H1" s="133" t="s">
        <v>341</v>
      </c>
      <c r="I1" s="133" t="s">
        <v>342</v>
      </c>
      <c r="J1" s="133" t="s">
        <v>343</v>
      </c>
      <c r="K1" s="133" t="s">
        <v>344</v>
      </c>
    </row>
    <row r="2" spans="1:11" s="17" customFormat="1" ht="18" customHeight="1">
      <c r="A2" s="418" t="s">
        <v>8</v>
      </c>
      <c r="B2" s="418" t="s">
        <v>345</v>
      </c>
      <c r="C2" s="419" t="s">
        <v>346</v>
      </c>
      <c r="D2" s="419" t="s">
        <v>347</v>
      </c>
      <c r="E2" s="134" t="s">
        <v>348</v>
      </c>
      <c r="F2" s="132" t="s">
        <v>20</v>
      </c>
      <c r="G2" s="132" t="s">
        <v>80</v>
      </c>
      <c r="H2" s="132" t="s">
        <v>34</v>
      </c>
      <c r="I2" s="132" t="s">
        <v>35</v>
      </c>
      <c r="J2" s="132" t="s">
        <v>349</v>
      </c>
      <c r="K2" s="132" t="s">
        <v>349</v>
      </c>
    </row>
    <row r="3" spans="1:11" s="17" customFormat="1" ht="36">
      <c r="A3" s="418"/>
      <c r="B3" s="418"/>
      <c r="C3" s="419"/>
      <c r="D3" s="419"/>
      <c r="E3" s="134" t="s">
        <v>12</v>
      </c>
      <c r="F3" s="132" t="s">
        <v>350</v>
      </c>
      <c r="G3" s="132" t="s">
        <v>101</v>
      </c>
      <c r="H3" s="132" t="s">
        <v>344</v>
      </c>
      <c r="I3" s="132" t="s">
        <v>351</v>
      </c>
      <c r="J3" s="132"/>
      <c r="K3" s="132"/>
    </row>
    <row r="4" spans="1:11" s="17" customFormat="1" ht="18">
      <c r="A4" s="418"/>
      <c r="B4" s="418"/>
      <c r="C4" s="419"/>
      <c r="D4" s="419"/>
      <c r="E4" s="132" t="s">
        <v>352</v>
      </c>
      <c r="F4" s="132"/>
      <c r="G4" s="132"/>
      <c r="H4" s="132"/>
      <c r="I4" s="132" t="s">
        <v>353</v>
      </c>
      <c r="J4" s="132"/>
      <c r="K4" s="132"/>
    </row>
    <row r="5" spans="1:11" s="17" customFormat="1" ht="18">
      <c r="A5" s="146" t="s">
        <v>8</v>
      </c>
      <c r="B5" s="146" t="s">
        <v>354</v>
      </c>
      <c r="C5" s="419" t="s">
        <v>355</v>
      </c>
      <c r="D5" s="418" t="s">
        <v>356</v>
      </c>
      <c r="E5" s="132" t="s">
        <v>357</v>
      </c>
      <c r="F5" s="132"/>
      <c r="G5" s="132"/>
      <c r="H5" s="132"/>
      <c r="I5" s="132" t="s">
        <v>358</v>
      </c>
      <c r="J5" s="132"/>
      <c r="K5" s="132"/>
    </row>
    <row r="6" spans="1:11" s="17" customFormat="1" ht="79.5" customHeight="1">
      <c r="A6" s="132" t="s">
        <v>8</v>
      </c>
      <c r="B6" s="418" t="s">
        <v>359</v>
      </c>
      <c r="C6" s="419"/>
      <c r="D6" s="418"/>
      <c r="E6" s="132" t="s">
        <v>360</v>
      </c>
      <c r="F6" s="132"/>
      <c r="G6" s="132"/>
      <c r="H6" s="132"/>
      <c r="I6" s="132" t="s">
        <v>361</v>
      </c>
      <c r="J6" s="132"/>
      <c r="K6" s="132"/>
    </row>
    <row r="7" spans="1:11" s="17" customFormat="1" ht="87" customHeight="1">
      <c r="A7" s="132" t="s">
        <v>362</v>
      </c>
      <c r="B7" s="418"/>
      <c r="C7" s="419"/>
      <c r="D7" s="418"/>
      <c r="E7" s="132" t="s">
        <v>363</v>
      </c>
      <c r="F7" s="132"/>
      <c r="G7" s="132"/>
      <c r="H7" s="132"/>
      <c r="I7" s="132" t="s">
        <v>364</v>
      </c>
      <c r="J7" s="132"/>
      <c r="K7" s="132"/>
    </row>
    <row r="8" spans="1:11" s="17" customFormat="1" ht="48.6" customHeight="1">
      <c r="A8" s="132" t="s">
        <v>8</v>
      </c>
      <c r="B8" s="132" t="s">
        <v>359</v>
      </c>
      <c r="C8" s="132" t="s">
        <v>6</v>
      </c>
      <c r="D8" s="132" t="s">
        <v>365</v>
      </c>
      <c r="E8" s="132" t="s">
        <v>149</v>
      </c>
      <c r="F8" s="132"/>
      <c r="G8" s="132"/>
      <c r="H8" s="132"/>
      <c r="I8" s="132" t="s">
        <v>366</v>
      </c>
      <c r="J8" s="132"/>
      <c r="K8" s="132"/>
    </row>
    <row r="9" spans="1:11" s="17" customFormat="1" ht="48.6" customHeight="1">
      <c r="A9" s="132" t="s">
        <v>8</v>
      </c>
      <c r="B9" s="132" t="s">
        <v>367</v>
      </c>
      <c r="C9" s="132" t="s">
        <v>368</v>
      </c>
      <c r="D9" s="132" t="s">
        <v>369</v>
      </c>
      <c r="E9" s="132"/>
      <c r="F9" s="132"/>
      <c r="G9" s="132"/>
      <c r="H9" s="132"/>
      <c r="I9" s="132" t="s">
        <v>370</v>
      </c>
      <c r="J9" s="132"/>
      <c r="K9" s="132"/>
    </row>
    <row r="10" spans="1:11" s="17" customFormat="1" ht="48.6" customHeight="1">
      <c r="A10" s="132" t="s">
        <v>8</v>
      </c>
      <c r="B10" s="146" t="s">
        <v>359</v>
      </c>
      <c r="C10" s="132" t="s">
        <v>371</v>
      </c>
      <c r="D10" s="132" t="s">
        <v>372</v>
      </c>
      <c r="E10" s="132"/>
      <c r="F10" s="132"/>
      <c r="G10" s="132"/>
      <c r="H10" s="132"/>
      <c r="I10" s="132" t="s">
        <v>373</v>
      </c>
      <c r="J10" s="132"/>
      <c r="K10" s="132"/>
    </row>
    <row r="11" spans="1:11" s="17" customFormat="1" ht="48.6" customHeight="1">
      <c r="A11" s="132" t="s">
        <v>374</v>
      </c>
      <c r="B11" s="132" t="s">
        <v>375</v>
      </c>
      <c r="C11" s="132" t="s">
        <v>376</v>
      </c>
      <c r="D11" s="132" t="s">
        <v>377</v>
      </c>
      <c r="E11" s="132"/>
      <c r="F11" s="132"/>
      <c r="G11" s="132"/>
      <c r="H11" s="132"/>
      <c r="I11" s="132" t="s">
        <v>378</v>
      </c>
      <c r="J11" s="132"/>
      <c r="K11" s="132"/>
    </row>
  </sheetData>
  <mergeCells count="7">
    <mergeCell ref="B6:B7"/>
    <mergeCell ref="D2:D4"/>
    <mergeCell ref="C5:C7"/>
    <mergeCell ref="D5:D7"/>
    <mergeCell ref="A2:A4"/>
    <mergeCell ref="C2:C4"/>
    <mergeCell ref="B2:B4"/>
  </mergeCells>
  <dataValidations count="1">
    <dataValidation type="list" allowBlank="1" showInputMessage="1" showErrorMessage="1" sqref="J2" xr:uid="{00000000-0002-0000-0500-000000000000}">
      <formula1>INDIRECT(F13)</formula1>
    </dataValidation>
  </dataValidation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6">
    <pageSetUpPr fitToPage="1"/>
  </sheetPr>
  <dimension ref="A1:O19"/>
  <sheetViews>
    <sheetView view="pageBreakPreview" topLeftCell="B1" zoomScale="60" zoomScaleNormal="50" workbookViewId="0">
      <selection activeCell="C11" sqref="C11"/>
    </sheetView>
  </sheetViews>
  <sheetFormatPr defaultColWidth="9.140625" defaultRowHeight="15"/>
  <cols>
    <col min="1" max="2" width="80.5703125" style="16" customWidth="1"/>
    <col min="3" max="3" width="47.140625" style="16" customWidth="1"/>
    <col min="4" max="4" width="54.5703125" style="16" customWidth="1"/>
    <col min="5" max="5" width="55.5703125" style="16" customWidth="1"/>
    <col min="6" max="6" width="73.140625" style="16" customWidth="1"/>
    <col min="7" max="7" width="95" style="16" customWidth="1"/>
    <col min="8" max="15" width="91.42578125" style="16" customWidth="1"/>
  </cols>
  <sheetData>
    <row r="1" spans="1:15" s="10" customFormat="1" ht="36">
      <c r="A1" s="19" t="s">
        <v>24</v>
      </c>
      <c r="B1" s="19" t="s">
        <v>379</v>
      </c>
      <c r="C1" s="131" t="s">
        <v>380</v>
      </c>
      <c r="D1" s="131" t="s">
        <v>25</v>
      </c>
      <c r="E1" s="131" t="s">
        <v>381</v>
      </c>
      <c r="F1" s="131" t="s">
        <v>382</v>
      </c>
      <c r="G1" s="131" t="s">
        <v>383</v>
      </c>
      <c r="H1" s="20"/>
      <c r="I1" s="20"/>
      <c r="J1" s="20"/>
      <c r="K1" s="20"/>
      <c r="L1" s="20"/>
      <c r="M1" s="20"/>
      <c r="N1" s="20"/>
      <c r="O1" s="20"/>
    </row>
    <row r="2" spans="1:15" s="10" customFormat="1" ht="26.25">
      <c r="A2" s="20" t="s">
        <v>379</v>
      </c>
      <c r="B2" s="20" t="s">
        <v>149</v>
      </c>
      <c r="C2" s="132" t="s">
        <v>149</v>
      </c>
      <c r="D2" s="132" t="s">
        <v>149</v>
      </c>
      <c r="E2" s="132" t="s">
        <v>149</v>
      </c>
      <c r="F2" s="132" t="s">
        <v>149</v>
      </c>
      <c r="G2" s="132" t="s">
        <v>149</v>
      </c>
      <c r="H2" s="20"/>
      <c r="I2" s="20"/>
      <c r="J2" s="20"/>
      <c r="K2" s="20"/>
      <c r="L2" s="20"/>
      <c r="M2" s="20"/>
      <c r="N2" s="20"/>
      <c r="O2" s="20"/>
    </row>
    <row r="3" spans="1:15" s="10" customFormat="1" ht="26.25">
      <c r="A3" s="20" t="s">
        <v>384</v>
      </c>
      <c r="B3" s="20" t="s">
        <v>385</v>
      </c>
      <c r="C3" s="132" t="s">
        <v>386</v>
      </c>
      <c r="D3" s="132" t="s">
        <v>84</v>
      </c>
      <c r="E3" s="132" t="s">
        <v>385</v>
      </c>
      <c r="F3" s="132" t="s">
        <v>385</v>
      </c>
      <c r="G3" s="132" t="s">
        <v>387</v>
      </c>
      <c r="H3" s="20"/>
      <c r="I3" s="20"/>
      <c r="J3" s="20"/>
      <c r="K3" s="20"/>
      <c r="L3" s="20"/>
      <c r="M3" s="20"/>
      <c r="N3" s="20"/>
      <c r="O3" s="20"/>
    </row>
    <row r="4" spans="1:15" s="10" customFormat="1" ht="36">
      <c r="A4" s="20" t="s">
        <v>25</v>
      </c>
      <c r="B4" s="20" t="s">
        <v>388</v>
      </c>
      <c r="C4" s="132" t="s">
        <v>389</v>
      </c>
      <c r="D4" s="132" t="s">
        <v>390</v>
      </c>
      <c r="E4" s="132" t="s">
        <v>388</v>
      </c>
      <c r="F4" s="132" t="s">
        <v>388</v>
      </c>
      <c r="G4" s="132" t="s">
        <v>391</v>
      </c>
      <c r="H4" s="20"/>
      <c r="I4" s="20"/>
      <c r="J4" s="20"/>
      <c r="K4" s="20"/>
      <c r="L4" s="20"/>
      <c r="M4" s="20"/>
      <c r="N4" s="20"/>
      <c r="O4" s="20"/>
    </row>
    <row r="5" spans="1:15" s="10" customFormat="1" ht="26.25">
      <c r="A5" s="20" t="s">
        <v>392</v>
      </c>
      <c r="B5" s="20" t="s">
        <v>393</v>
      </c>
      <c r="C5" s="132" t="s">
        <v>61</v>
      </c>
      <c r="D5" s="132" t="s">
        <v>144</v>
      </c>
      <c r="E5" s="132" t="s">
        <v>84</v>
      </c>
      <c r="F5" s="132" t="s">
        <v>84</v>
      </c>
      <c r="G5" s="132"/>
      <c r="H5" s="20"/>
      <c r="I5" s="20"/>
      <c r="J5" s="20"/>
      <c r="K5" s="20"/>
      <c r="L5" s="20"/>
      <c r="M5" s="20"/>
      <c r="N5" s="20"/>
      <c r="O5" s="20"/>
    </row>
    <row r="6" spans="1:15" s="10" customFormat="1" ht="52.5">
      <c r="A6" s="20" t="s">
        <v>382</v>
      </c>
      <c r="B6" s="20" t="s">
        <v>394</v>
      </c>
      <c r="C6" s="132"/>
      <c r="D6" s="132" t="s">
        <v>395</v>
      </c>
      <c r="E6" s="132" t="s">
        <v>144</v>
      </c>
      <c r="F6" s="132" t="s">
        <v>144</v>
      </c>
      <c r="G6" s="132"/>
      <c r="H6" s="20"/>
      <c r="I6" s="20"/>
      <c r="J6" s="20"/>
      <c r="K6" s="20"/>
      <c r="L6" s="20"/>
      <c r="M6" s="20"/>
      <c r="N6" s="20"/>
      <c r="O6" s="20"/>
    </row>
    <row r="7" spans="1:15" s="10" customFormat="1" ht="52.5">
      <c r="A7" s="20" t="s">
        <v>383</v>
      </c>
      <c r="B7" s="20" t="s">
        <v>396</v>
      </c>
      <c r="C7" s="132"/>
      <c r="D7" s="132" t="s">
        <v>96</v>
      </c>
      <c r="E7" s="132" t="s">
        <v>395</v>
      </c>
      <c r="F7" s="132" t="s">
        <v>395</v>
      </c>
      <c r="G7" s="132"/>
      <c r="H7" s="20"/>
      <c r="I7" s="20"/>
      <c r="J7" s="20"/>
      <c r="K7" s="20"/>
      <c r="L7" s="20"/>
      <c r="M7" s="20"/>
      <c r="N7" s="20"/>
      <c r="O7" s="20"/>
    </row>
    <row r="8" spans="1:15" s="10" customFormat="1" ht="26.25">
      <c r="A8" s="20"/>
      <c r="B8" s="20" t="s">
        <v>397</v>
      </c>
      <c r="C8" s="132"/>
      <c r="D8" s="132" t="s">
        <v>398</v>
      </c>
      <c r="E8" s="132" t="s">
        <v>399</v>
      </c>
      <c r="F8" s="132" t="s">
        <v>399</v>
      </c>
      <c r="G8" s="132"/>
      <c r="H8" s="20"/>
      <c r="I8" s="20"/>
      <c r="J8" s="20"/>
      <c r="K8" s="20"/>
      <c r="L8" s="20"/>
      <c r="M8" s="20"/>
      <c r="N8" s="20"/>
      <c r="O8" s="20"/>
    </row>
    <row r="9" spans="1:15" s="10" customFormat="1" ht="26.25">
      <c r="A9" s="20"/>
      <c r="B9" s="20" t="s">
        <v>400</v>
      </c>
      <c r="C9" s="132"/>
      <c r="D9" s="132" t="s">
        <v>401</v>
      </c>
      <c r="E9" s="132" t="s">
        <v>402</v>
      </c>
      <c r="F9" s="132" t="s">
        <v>402</v>
      </c>
      <c r="G9" s="132"/>
      <c r="H9" s="20"/>
      <c r="I9" s="20"/>
      <c r="J9" s="20"/>
      <c r="K9" s="20"/>
      <c r="L9" s="20"/>
      <c r="M9" s="20"/>
      <c r="N9" s="20"/>
      <c r="O9" s="20"/>
    </row>
    <row r="10" spans="1:15" s="10" customFormat="1" ht="26.25">
      <c r="A10" s="20"/>
      <c r="B10" s="20" t="s">
        <v>403</v>
      </c>
      <c r="C10" s="132"/>
      <c r="D10" s="132" t="s">
        <v>399</v>
      </c>
      <c r="E10" s="132" t="s">
        <v>401</v>
      </c>
      <c r="F10" s="132" t="s">
        <v>401</v>
      </c>
      <c r="G10" s="132"/>
      <c r="H10" s="20"/>
      <c r="I10" s="20"/>
      <c r="J10" s="20"/>
      <c r="K10" s="20"/>
      <c r="L10" s="20"/>
      <c r="M10" s="20"/>
      <c r="N10" s="20"/>
      <c r="O10" s="20"/>
    </row>
    <row r="11" spans="1:15" s="10" customFormat="1" ht="26.25">
      <c r="A11" s="20"/>
      <c r="B11" s="20" t="s">
        <v>404</v>
      </c>
      <c r="C11" s="132"/>
      <c r="D11" s="132" t="s">
        <v>402</v>
      </c>
      <c r="E11" s="132"/>
      <c r="F11" s="132"/>
      <c r="G11" s="132"/>
      <c r="H11" s="20"/>
      <c r="I11" s="20"/>
      <c r="J11" s="20"/>
      <c r="K11" s="20"/>
      <c r="L11" s="20"/>
      <c r="M11" s="20"/>
      <c r="N11" s="20"/>
      <c r="O11" s="20"/>
    </row>
    <row r="12" spans="1:15" s="10" customFormat="1" ht="26.25">
      <c r="A12" s="20"/>
      <c r="B12" s="20" t="s">
        <v>405</v>
      </c>
      <c r="C12" s="132"/>
      <c r="D12" s="132" t="s">
        <v>406</v>
      </c>
      <c r="E12" s="132"/>
      <c r="F12" s="132"/>
      <c r="G12" s="132"/>
      <c r="H12" s="20"/>
      <c r="I12" s="20"/>
      <c r="J12" s="20"/>
      <c r="K12" s="20"/>
      <c r="L12" s="20"/>
      <c r="M12" s="20"/>
      <c r="N12" s="20"/>
      <c r="O12" s="20"/>
    </row>
    <row r="13" spans="1:15" s="10" customFormat="1" ht="52.5">
      <c r="A13" s="20"/>
      <c r="B13" s="20" t="s">
        <v>407</v>
      </c>
      <c r="C13" s="132"/>
      <c r="D13" s="132" t="s">
        <v>408</v>
      </c>
      <c r="E13" s="132"/>
      <c r="F13" s="132"/>
      <c r="G13" s="132"/>
      <c r="H13" s="20"/>
      <c r="I13" s="20"/>
      <c r="J13" s="20"/>
      <c r="K13" s="20"/>
      <c r="L13" s="20"/>
      <c r="M13" s="20"/>
      <c r="N13" s="20"/>
      <c r="O13" s="20"/>
    </row>
    <row r="14" spans="1:15" s="10" customFormat="1" ht="26.25">
      <c r="A14" s="20"/>
      <c r="B14" s="20" t="s">
        <v>61</v>
      </c>
      <c r="C14" s="132"/>
      <c r="D14" s="132" t="s">
        <v>409</v>
      </c>
      <c r="E14" s="132"/>
      <c r="F14" s="132"/>
      <c r="G14" s="132"/>
      <c r="H14" s="20"/>
      <c r="I14" s="20"/>
      <c r="J14" s="20"/>
      <c r="K14" s="20"/>
      <c r="L14" s="20"/>
      <c r="M14" s="20"/>
      <c r="N14" s="20"/>
      <c r="O14" s="20"/>
    </row>
    <row r="15" spans="1:15" s="10" customFormat="1" ht="26.25">
      <c r="A15" s="20"/>
      <c r="B15" s="20" t="s">
        <v>410</v>
      </c>
      <c r="C15" s="132"/>
      <c r="D15" s="132"/>
      <c r="E15" s="132"/>
      <c r="F15" s="132"/>
      <c r="G15" s="132"/>
      <c r="H15" s="20"/>
      <c r="I15" s="20"/>
      <c r="J15" s="20"/>
      <c r="K15" s="20"/>
      <c r="L15" s="20"/>
      <c r="M15" s="20"/>
      <c r="N15" s="20"/>
      <c r="O15" s="20"/>
    </row>
    <row r="16" spans="1:15" s="10" customFormat="1" ht="26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s="10" customFormat="1" ht="26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s="10" customFormat="1" ht="26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s="10" customFormat="1" ht="26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</sheetData>
  <pageMargins left="0" right="0" top="0.74803149606299213" bottom="0.74803149606299213" header="0.31496062992125984" footer="0.31496062992125984"/>
  <pageSetup paperSize="9" scale="2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842C-0204-4B4F-A223-2DA538C7A858}">
  <dimension ref="A1:C49"/>
  <sheetViews>
    <sheetView topLeftCell="A43" workbookViewId="0">
      <selection activeCell="D9" sqref="D9"/>
    </sheetView>
  </sheetViews>
  <sheetFormatPr defaultRowHeight="15"/>
  <cols>
    <col min="1" max="2" width="25" customWidth="1"/>
    <col min="3" max="5" width="21.5703125" customWidth="1"/>
  </cols>
  <sheetData>
    <row r="1" spans="1:3" ht="25.5">
      <c r="A1" s="147" t="s">
        <v>7</v>
      </c>
      <c r="B1" s="153"/>
      <c r="C1" s="147" t="s">
        <v>9</v>
      </c>
    </row>
    <row r="2" spans="1:3" ht="21" customHeight="1">
      <c r="A2" s="149" t="s">
        <v>411</v>
      </c>
      <c r="B2" s="149"/>
      <c r="C2" s="151" t="s">
        <v>412</v>
      </c>
    </row>
    <row r="3" spans="1:3" ht="21" customHeight="1">
      <c r="A3" s="149" t="s">
        <v>413</v>
      </c>
      <c r="B3" s="149"/>
      <c r="C3" s="150" t="s">
        <v>10</v>
      </c>
    </row>
    <row r="4" spans="1:3" ht="25.5">
      <c r="A4" s="152" t="s">
        <v>414</v>
      </c>
      <c r="B4" s="148"/>
      <c r="C4" s="149" t="s">
        <v>415</v>
      </c>
    </row>
    <row r="5" spans="1:3" ht="25.5">
      <c r="A5" s="149" t="s">
        <v>416</v>
      </c>
      <c r="B5" s="149"/>
      <c r="C5" s="149" t="s">
        <v>417</v>
      </c>
    </row>
    <row r="6" spans="1:3">
      <c r="A6" s="149" t="s">
        <v>418</v>
      </c>
      <c r="B6" s="149"/>
      <c r="C6" s="149"/>
    </row>
    <row r="7" spans="1:3" ht="25.5">
      <c r="A7" s="149" t="s">
        <v>419</v>
      </c>
      <c r="B7" s="149"/>
      <c r="C7" s="147" t="s">
        <v>7</v>
      </c>
    </row>
    <row r="8" spans="1:3" ht="25.5">
      <c r="A8" s="149" t="s">
        <v>420</v>
      </c>
      <c r="B8" s="149"/>
      <c r="C8" s="149" t="s">
        <v>8</v>
      </c>
    </row>
    <row r="9" spans="1:3" ht="25.5">
      <c r="A9" s="149" t="s">
        <v>421</v>
      </c>
      <c r="B9" s="149"/>
      <c r="C9" s="149" t="s">
        <v>422</v>
      </c>
    </row>
    <row r="10" spans="1:3" ht="25.5">
      <c r="A10" s="149" t="s">
        <v>423</v>
      </c>
      <c r="B10" s="149"/>
      <c r="C10" s="152" t="s">
        <v>424</v>
      </c>
    </row>
    <row r="11" spans="1:3">
      <c r="A11" s="149" t="s">
        <v>374</v>
      </c>
      <c r="B11" s="149"/>
      <c r="C11" s="149" t="s">
        <v>374</v>
      </c>
    </row>
    <row r="12" spans="1:3">
      <c r="C12" s="149"/>
    </row>
    <row r="13" spans="1:3">
      <c r="A13" s="147" t="s">
        <v>338</v>
      </c>
      <c r="C13" s="149"/>
    </row>
    <row r="14" spans="1:3">
      <c r="A14" s="149" t="s">
        <v>345</v>
      </c>
      <c r="C14" s="149"/>
    </row>
    <row r="15" spans="1:3">
      <c r="A15" s="148" t="s">
        <v>354</v>
      </c>
      <c r="C15" s="149"/>
    </row>
    <row r="16" spans="1:3">
      <c r="A16" s="148" t="s">
        <v>359</v>
      </c>
      <c r="C16" s="149"/>
    </row>
    <row r="17" spans="1:3">
      <c r="A17" s="149" t="s">
        <v>367</v>
      </c>
      <c r="C17" s="149"/>
    </row>
    <row r="18" spans="1:3">
      <c r="A18" s="148" t="s">
        <v>359</v>
      </c>
    </row>
    <row r="19" spans="1:3">
      <c r="A19" s="149" t="s">
        <v>375</v>
      </c>
    </row>
    <row r="21" spans="1:3">
      <c r="A21" s="147" t="s">
        <v>5</v>
      </c>
    </row>
    <row r="22" spans="1:3">
      <c r="A22" s="151" t="s">
        <v>346</v>
      </c>
    </row>
    <row r="23" spans="1:3" ht="25.5">
      <c r="A23" s="150" t="s">
        <v>355</v>
      </c>
    </row>
    <row r="24" spans="1:3">
      <c r="A24" s="149" t="s">
        <v>6</v>
      </c>
    </row>
    <row r="25" spans="1:3">
      <c r="A25" s="149" t="s">
        <v>368</v>
      </c>
    </row>
    <row r="26" spans="1:3">
      <c r="A26" s="149" t="s">
        <v>371</v>
      </c>
    </row>
    <row r="27" spans="1:3">
      <c r="A27" s="149" t="s">
        <v>376</v>
      </c>
    </row>
    <row r="29" spans="1:3">
      <c r="A29" s="147" t="s">
        <v>339</v>
      </c>
    </row>
    <row r="30" spans="1:3" ht="25.5">
      <c r="A30" s="151" t="s">
        <v>347</v>
      </c>
    </row>
    <row r="31" spans="1:3" ht="14.45" customHeight="1">
      <c r="A31" s="151" t="s">
        <v>425</v>
      </c>
      <c r="C31" s="420" t="s">
        <v>426</v>
      </c>
    </row>
    <row r="32" spans="1:3" ht="25.5">
      <c r="A32" s="151" t="s">
        <v>427</v>
      </c>
      <c r="C32" s="420"/>
    </row>
    <row r="33" spans="1:1" ht="38.25">
      <c r="A33" s="149" t="s">
        <v>365</v>
      </c>
    </row>
    <row r="34" spans="1:1">
      <c r="A34" s="149" t="s">
        <v>369</v>
      </c>
    </row>
    <row r="35" spans="1:1" ht="25.5">
      <c r="A35" s="149" t="s">
        <v>372</v>
      </c>
    </row>
    <row r="36" spans="1:1">
      <c r="A36" s="149" t="s">
        <v>377</v>
      </c>
    </row>
    <row r="38" spans="1:1">
      <c r="A38" s="147" t="s">
        <v>342</v>
      </c>
    </row>
    <row r="39" spans="1:1">
      <c r="A39" s="149" t="s">
        <v>35</v>
      </c>
    </row>
    <row r="40" spans="1:1">
      <c r="A40" s="149" t="s">
        <v>351</v>
      </c>
    </row>
    <row r="41" spans="1:1">
      <c r="A41" s="149" t="s">
        <v>353</v>
      </c>
    </row>
    <row r="42" spans="1:1">
      <c r="A42" s="149" t="s">
        <v>358</v>
      </c>
    </row>
    <row r="43" spans="1:1">
      <c r="A43" s="149" t="s">
        <v>361</v>
      </c>
    </row>
    <row r="44" spans="1:1">
      <c r="A44" s="149" t="s">
        <v>364</v>
      </c>
    </row>
    <row r="45" spans="1:1">
      <c r="A45" s="149" t="s">
        <v>428</v>
      </c>
    </row>
    <row r="46" spans="1:1">
      <c r="A46" s="149" t="s">
        <v>366</v>
      </c>
    </row>
    <row r="47" spans="1:1">
      <c r="A47" s="149" t="s">
        <v>370</v>
      </c>
    </row>
    <row r="48" spans="1:1">
      <c r="A48" s="149" t="s">
        <v>373</v>
      </c>
    </row>
    <row r="49" spans="1:1">
      <c r="A49" s="149" t="s">
        <v>378</v>
      </c>
    </row>
  </sheetData>
  <mergeCells count="1">
    <mergeCell ref="C31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Alice Dimastromatteo</cp:lastModifiedBy>
  <cp:revision/>
  <dcterms:created xsi:type="dcterms:W3CDTF">2006-09-16T00:00:00Z</dcterms:created>
  <dcterms:modified xsi:type="dcterms:W3CDTF">2024-07-31T10:09:33Z</dcterms:modified>
  <cp:category/>
  <cp:contentStatus>Finale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2022-04-08T10:54:01Z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d9c60908-1480-49f8-9cc9-95dff1bf2753</vt:lpwstr>
  </property>
  <property fmtid="{D5CDD505-2E9C-101B-9397-08002B2CF9AE}" pid="8" name="MSIP_Label_ea60d57e-af5b-4752-ac57-3e4f28ca11dc_ContentBits">
    <vt:lpwstr>0</vt:lpwstr>
  </property>
  <property fmtid="{D5CDD505-2E9C-101B-9397-08002B2CF9AE}" pid="9" name="_MarkAsFinal">
    <vt:bool>true</vt:bool>
  </property>
</Properties>
</file>