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codeName="Questa_cartella_di_lavoro" defaultThemeVersion="124226"/>
  <bookViews>
    <workbookView xWindow="240" yWindow="285" windowWidth="14805" windowHeight="7830"/>
  </bookViews>
  <sheets>
    <sheet name="Input_PEF" sheetId="1" r:id="rId1"/>
    <sheet name="Foglio2" sheetId="2" r:id="rId2"/>
    <sheet name="Foglio3" sheetId="3" r:id="rId3"/>
  </sheets>
  <externalReferences>
    <externalReference r:id="rId4"/>
    <externalReference r:id="rId5"/>
    <externalReference r:id="rId6"/>
  </externalReferences>
  <definedNames>
    <definedName name="AS2DocOpenMode" hidden="1">"AS2DocumentEdit"</definedName>
    <definedName name="wrn.Aging._.and._.Trend._.Analysis." hidden="1">{#N/A,#N/A,FALSE,"Aging Summary";#N/A,#N/A,FALSE,"Ratio Analysis";#N/A,#N/A,FALSE,"Test 120 Day Accts";#N/A,#N/A,FALSE,"Tickmarks"}</definedName>
  </definedNames>
  <calcPr calcId="152511"/>
</workbook>
</file>

<file path=xl/calcChain.xml><?xml version="1.0" encoding="utf-8"?>
<calcChain xmlns="http://schemas.openxmlformats.org/spreadsheetml/2006/main">
  <c r="E8" i="1" l="1"/>
  <c r="F8" i="1"/>
  <c r="G8" i="1"/>
  <c r="H8" i="1"/>
  <c r="I8" i="1"/>
  <c r="J8" i="1"/>
  <c r="K8" i="1"/>
  <c r="L8" i="1"/>
  <c r="M8" i="1"/>
  <c r="N8" i="1"/>
  <c r="O8" i="1"/>
  <c r="P8" i="1"/>
  <c r="D8" i="1"/>
  <c r="C19" i="1"/>
  <c r="C47" i="1"/>
  <c r="D56" i="1" l="1"/>
  <c r="D57" i="1"/>
  <c r="E56" i="1" l="1"/>
  <c r="E58" i="1" s="1"/>
  <c r="F56" i="1"/>
  <c r="F58" i="1" s="1"/>
  <c r="G56" i="1"/>
  <c r="G58" i="1" s="1"/>
  <c r="H56" i="1"/>
  <c r="H58" i="1" s="1"/>
  <c r="I56" i="1"/>
  <c r="I58" i="1" s="1"/>
  <c r="J56" i="1"/>
  <c r="J58" i="1" s="1"/>
  <c r="K56" i="1"/>
  <c r="K58" i="1" s="1"/>
  <c r="L56" i="1"/>
  <c r="L58" i="1" s="1"/>
  <c r="M56" i="1"/>
  <c r="M58" i="1" s="1"/>
  <c r="N56" i="1"/>
  <c r="N58" i="1" s="1"/>
  <c r="O56" i="1"/>
  <c r="O58" i="1" s="1"/>
  <c r="P56" i="1"/>
  <c r="P58" i="1" s="1"/>
  <c r="Q56" i="1"/>
  <c r="Q58" i="1" s="1"/>
  <c r="R56" i="1"/>
  <c r="R58" i="1" s="1"/>
  <c r="S56" i="1"/>
  <c r="S58" i="1" s="1"/>
  <c r="T56" i="1"/>
  <c r="T58" i="1" s="1"/>
  <c r="U56" i="1"/>
  <c r="U58" i="1" s="1"/>
  <c r="V56" i="1"/>
  <c r="V58" i="1" s="1"/>
  <c r="W56" i="1"/>
  <c r="W58" i="1" s="1"/>
  <c r="X56" i="1"/>
  <c r="X58" i="1" s="1"/>
  <c r="Y56" i="1"/>
  <c r="Y58" i="1" s="1"/>
  <c r="Z56" i="1"/>
  <c r="Z58" i="1" s="1"/>
  <c r="AA56" i="1"/>
  <c r="AA58" i="1" s="1"/>
  <c r="AB56" i="1"/>
  <c r="AB58" i="1" s="1"/>
  <c r="AC56" i="1"/>
  <c r="AC58" i="1" s="1"/>
  <c r="AD56" i="1"/>
  <c r="AD58" i="1" s="1"/>
  <c r="AE56" i="1"/>
  <c r="AE58" i="1" s="1"/>
  <c r="D58" i="1" l="1"/>
  <c r="C18" i="1" l="1"/>
  <c r="C17" i="1"/>
  <c r="C29" i="1"/>
  <c r="C35" i="1" l="1"/>
  <c r="E65" i="1" l="1"/>
  <c r="F65" i="1"/>
  <c r="G65" i="1"/>
  <c r="H65" i="1"/>
  <c r="I65" i="1"/>
  <c r="J65" i="1"/>
  <c r="K65" i="1"/>
  <c r="L65" i="1"/>
  <c r="M65" i="1"/>
  <c r="N65" i="1"/>
  <c r="O65" i="1"/>
  <c r="P65" i="1"/>
  <c r="Q65" i="1"/>
  <c r="R65" i="1"/>
  <c r="S65" i="1"/>
  <c r="T65" i="1"/>
  <c r="U65" i="1"/>
  <c r="V65" i="1"/>
  <c r="W65" i="1"/>
  <c r="X65" i="1"/>
  <c r="Y65" i="1"/>
  <c r="Z65" i="1"/>
  <c r="AA65" i="1"/>
  <c r="AB65" i="1"/>
  <c r="AC65" i="1"/>
  <c r="AD65" i="1"/>
  <c r="AE65" i="1"/>
  <c r="D65" i="1" l="1"/>
  <c r="AE69" i="1" l="1"/>
  <c r="AD69" i="1"/>
  <c r="AC69" i="1"/>
  <c r="AB69" i="1"/>
  <c r="AA69" i="1"/>
  <c r="Z69" i="1"/>
  <c r="Y69" i="1"/>
  <c r="X69" i="1"/>
  <c r="W69" i="1"/>
  <c r="V69" i="1"/>
  <c r="U69" i="1"/>
  <c r="T69" i="1"/>
  <c r="S69" i="1"/>
  <c r="R69" i="1"/>
  <c r="Q69" i="1"/>
  <c r="P69" i="1"/>
  <c r="O69" i="1"/>
  <c r="N69" i="1"/>
  <c r="M69" i="1"/>
  <c r="L69" i="1"/>
  <c r="K69" i="1"/>
  <c r="J69" i="1"/>
  <c r="I69" i="1"/>
  <c r="H69" i="1"/>
  <c r="G69" i="1"/>
  <c r="F69" i="1"/>
  <c r="E69" i="1"/>
  <c r="D69" i="1" l="1"/>
  <c r="D72" i="1" l="1"/>
  <c r="D71" i="1"/>
  <c r="D63" i="1" l="1"/>
  <c r="D64" i="1"/>
  <c r="D66" i="1" l="1"/>
  <c r="D67" i="1"/>
  <c r="D70" i="1"/>
  <c r="E64" i="1"/>
  <c r="E63" i="1"/>
  <c r="E67" i="1"/>
  <c r="E70" i="1"/>
  <c r="E72" i="1"/>
  <c r="F64" i="1" l="1"/>
  <c r="E66" i="1"/>
  <c r="F63" i="1"/>
  <c r="F70" i="1"/>
  <c r="F67" i="1"/>
  <c r="F72" i="1"/>
  <c r="G72" i="1" l="1"/>
  <c r="G64" i="1"/>
  <c r="F66" i="1"/>
  <c r="G63" i="1"/>
  <c r="G70" i="1"/>
  <c r="G67" i="1"/>
  <c r="H64" i="1" l="1"/>
  <c r="G66" i="1"/>
  <c r="H72" i="1"/>
  <c r="H63" i="1"/>
  <c r="H70" i="1"/>
  <c r="H67" i="1"/>
  <c r="H66" i="1" l="1"/>
  <c r="I63" i="1"/>
  <c r="I72" i="1"/>
  <c r="I64" i="1"/>
  <c r="I67" i="1"/>
  <c r="J64" i="1" l="1"/>
  <c r="I66" i="1"/>
  <c r="J63" i="1"/>
  <c r="J67" i="1"/>
  <c r="J70" i="1"/>
  <c r="I70" i="1"/>
  <c r="J72" i="1"/>
  <c r="K72" i="1" l="1"/>
  <c r="J66" i="1"/>
  <c r="K64" i="1"/>
  <c r="K63" i="1"/>
  <c r="K70" i="1"/>
  <c r="K67" i="1"/>
  <c r="L63" i="1" l="1"/>
  <c r="L64" i="1"/>
  <c r="L67" i="1"/>
  <c r="K66" i="1"/>
  <c r="L72" i="1"/>
  <c r="L70" i="1" l="1"/>
  <c r="M64" i="1"/>
  <c r="L66" i="1"/>
  <c r="M63" i="1"/>
  <c r="M70" i="1"/>
  <c r="M67" i="1"/>
  <c r="M72" i="1"/>
  <c r="M66" i="1" l="1"/>
  <c r="N64" i="1"/>
  <c r="N72" i="1"/>
  <c r="N63" i="1"/>
  <c r="N67" i="1"/>
  <c r="N70" i="1"/>
  <c r="N66" i="1" l="1"/>
  <c r="O64" i="1"/>
  <c r="O72" i="1"/>
  <c r="O63" i="1"/>
  <c r="O67" i="1"/>
  <c r="O70" i="1"/>
  <c r="O66" i="1" l="1"/>
  <c r="P72" i="1"/>
  <c r="P64" i="1"/>
  <c r="P63" i="1"/>
  <c r="P67" i="1"/>
  <c r="P70" i="1"/>
  <c r="Q64" i="1" l="1"/>
  <c r="P66" i="1"/>
  <c r="Q63" i="1"/>
  <c r="Q67" i="1"/>
  <c r="Q70" i="1"/>
  <c r="Q72" i="1"/>
  <c r="R64" i="1" l="1"/>
  <c r="R72" i="1"/>
  <c r="Q66" i="1"/>
  <c r="R63" i="1"/>
  <c r="R67" i="1"/>
  <c r="R70" i="1"/>
  <c r="S72" i="1" l="1"/>
  <c r="S64" i="1"/>
  <c r="S70" i="1"/>
  <c r="S63" i="1"/>
  <c r="R66" i="1"/>
  <c r="T64" i="1" l="1"/>
  <c r="S66" i="1"/>
  <c r="T72" i="1"/>
  <c r="S67" i="1"/>
  <c r="T63" i="1"/>
  <c r="T67" i="1"/>
  <c r="T70" i="1"/>
  <c r="U64" i="1" l="1"/>
  <c r="T66" i="1"/>
  <c r="U72" i="1"/>
  <c r="U63" i="1"/>
  <c r="U67" i="1"/>
  <c r="U70" i="1"/>
  <c r="V63" i="1" l="1"/>
  <c r="U66" i="1"/>
  <c r="V72" i="1"/>
  <c r="V64" i="1"/>
  <c r="V66" i="1" l="1"/>
  <c r="V70" i="1"/>
  <c r="W72" i="1"/>
  <c r="W63" i="1"/>
  <c r="V67" i="1"/>
  <c r="W64" i="1"/>
  <c r="W66" i="1" l="1"/>
  <c r="W70" i="1"/>
  <c r="X64" i="1"/>
  <c r="X72" i="1"/>
  <c r="W67" i="1"/>
  <c r="X63" i="1"/>
  <c r="X70" i="1"/>
  <c r="X67" i="1"/>
  <c r="Y63" i="1" l="1"/>
  <c r="Y72" i="1"/>
  <c r="Y64" i="1"/>
  <c r="Y70" i="1"/>
  <c r="X66" i="1"/>
  <c r="Y67" i="1" l="1"/>
  <c r="Y66" i="1"/>
  <c r="Z64" i="1"/>
  <c r="Z63" i="1"/>
  <c r="Z67" i="1"/>
  <c r="Z70" i="1"/>
  <c r="Z72" i="1"/>
  <c r="Z66" i="1" l="1"/>
  <c r="AA64" i="1"/>
  <c r="AA63" i="1"/>
  <c r="AA70" i="1"/>
  <c r="AA67" i="1"/>
  <c r="AA72" i="1"/>
  <c r="AB63" i="1" l="1"/>
  <c r="AB72" i="1"/>
  <c r="AA66" i="1"/>
  <c r="AB64" i="1"/>
  <c r="AB70" i="1"/>
  <c r="AC63" i="1" l="1"/>
  <c r="AC64" i="1"/>
  <c r="AC72" i="1"/>
  <c r="AB66" i="1"/>
  <c r="AB67" i="1"/>
  <c r="AC67" i="1" l="1"/>
  <c r="AD72" i="1"/>
  <c r="AC70" i="1"/>
  <c r="AD63" i="1"/>
  <c r="AC66" i="1"/>
  <c r="AD64" i="1"/>
  <c r="AD66" i="1" l="1"/>
  <c r="AD67" i="1"/>
  <c r="AE64" i="1"/>
  <c r="AE63" i="1"/>
  <c r="AE70" i="1"/>
  <c r="AE67" i="1"/>
  <c r="AE72" i="1"/>
  <c r="AD70" i="1"/>
  <c r="AE66" i="1" l="1"/>
  <c r="E71" i="1" l="1"/>
  <c r="C36" i="1" l="1"/>
  <c r="C37" i="1" s="1"/>
  <c r="D68" i="1"/>
  <c r="D73" i="1" s="1"/>
  <c r="D75" i="1" s="1"/>
  <c r="D40" i="1" l="1"/>
  <c r="D42" i="1"/>
  <c r="D41" i="1"/>
  <c r="D43" i="1"/>
  <c r="D44" i="1"/>
  <c r="D76" i="1"/>
  <c r="E68" i="1"/>
  <c r="E73" i="1" s="1"/>
  <c r="E75" i="1" s="1"/>
  <c r="F71" i="1" l="1"/>
  <c r="E76" i="1" l="1"/>
  <c r="G71" i="1" l="1"/>
  <c r="F68" i="1" l="1"/>
  <c r="F73" i="1" s="1"/>
  <c r="F75" i="1" s="1"/>
  <c r="F76" i="1" l="1"/>
  <c r="G68" i="1" l="1"/>
  <c r="G73" i="1" s="1"/>
  <c r="G75" i="1" s="1"/>
  <c r="H71" i="1" l="1"/>
  <c r="G76" i="1" l="1"/>
  <c r="I71" i="1" l="1"/>
  <c r="H68" i="1" l="1"/>
  <c r="H73" i="1" s="1"/>
  <c r="H75" i="1" s="1"/>
  <c r="H76" i="1" l="1"/>
  <c r="I68" i="1" l="1"/>
  <c r="I73" i="1" s="1"/>
  <c r="I75" i="1" s="1"/>
  <c r="J71" i="1" l="1"/>
  <c r="I76" i="1" l="1"/>
  <c r="K71" i="1" l="1"/>
  <c r="J68" i="1" l="1"/>
  <c r="J73" i="1" s="1"/>
  <c r="J75" i="1" s="1"/>
  <c r="J76" i="1" l="1"/>
  <c r="L71" i="1" l="1"/>
  <c r="K68" i="1"/>
  <c r="K73" i="1" s="1"/>
  <c r="K75" i="1" s="1"/>
  <c r="K76" i="1" l="1"/>
  <c r="M71" i="1" l="1"/>
  <c r="L68" i="1" l="1"/>
  <c r="L73" i="1" s="1"/>
  <c r="L75" i="1" s="1"/>
  <c r="L76" i="1" l="1"/>
  <c r="M68" i="1" l="1"/>
  <c r="M73" i="1" s="1"/>
  <c r="M75" i="1" s="1"/>
  <c r="N71" i="1" l="1"/>
  <c r="M76" i="1" l="1"/>
  <c r="O71" i="1" l="1"/>
  <c r="N68" i="1" l="1"/>
  <c r="N73" i="1" s="1"/>
  <c r="N75" i="1" s="1"/>
  <c r="N76" i="1" l="1"/>
  <c r="P71" i="1" l="1"/>
  <c r="O68" i="1"/>
  <c r="O73" i="1" s="1"/>
  <c r="O75" i="1" s="1"/>
  <c r="O76" i="1" l="1"/>
  <c r="Q71" i="1" l="1"/>
  <c r="P68" i="1" l="1"/>
  <c r="P73" i="1" s="1"/>
  <c r="P75" i="1" s="1"/>
  <c r="P76" i="1" l="1"/>
  <c r="Q68" i="1" l="1"/>
  <c r="Q73" i="1" s="1"/>
  <c r="Q75" i="1" s="1"/>
  <c r="R71" i="1" l="1"/>
  <c r="Q76" i="1" l="1"/>
  <c r="S71" i="1" l="1"/>
  <c r="R68" i="1" l="1"/>
  <c r="R73" i="1" s="1"/>
  <c r="R75" i="1" s="1"/>
  <c r="R76" i="1" l="1"/>
  <c r="S68" i="1" l="1"/>
  <c r="S73" i="1" s="1"/>
  <c r="S75" i="1" s="1"/>
  <c r="T71" i="1" l="1"/>
  <c r="S76" i="1" l="1"/>
  <c r="U71" i="1" l="1"/>
  <c r="T68" i="1" l="1"/>
  <c r="T73" i="1" s="1"/>
  <c r="T75" i="1" s="1"/>
  <c r="T76" i="1" l="1"/>
  <c r="U68" i="1" l="1"/>
  <c r="U73" i="1" s="1"/>
  <c r="U75" i="1" s="1"/>
  <c r="V71" i="1" l="1"/>
  <c r="U76" i="1" l="1"/>
  <c r="W71" i="1" l="1"/>
  <c r="V68" i="1" l="1"/>
  <c r="V73" i="1" s="1"/>
  <c r="V75" i="1" s="1"/>
  <c r="V76" i="1" l="1"/>
  <c r="X71" i="1" l="1"/>
  <c r="W68" i="1"/>
  <c r="W73" i="1" s="1"/>
  <c r="W75" i="1" s="1"/>
  <c r="W76" i="1" l="1"/>
  <c r="Y71" i="1" l="1"/>
  <c r="X68" i="1" l="1"/>
  <c r="X73" i="1" s="1"/>
  <c r="X75" i="1" s="1"/>
  <c r="X76" i="1" l="1"/>
  <c r="Z71" i="1" l="1"/>
  <c r="Y68" i="1" l="1"/>
  <c r="Y73" i="1" s="1"/>
  <c r="Y75" i="1" s="1"/>
  <c r="Y76" i="1" l="1"/>
  <c r="AA71" i="1" l="1"/>
  <c r="Z68" i="1" l="1"/>
  <c r="Z73" i="1" s="1"/>
  <c r="Z75" i="1" s="1"/>
  <c r="Z76" i="1" l="1"/>
  <c r="AB71" i="1" l="1"/>
  <c r="AA68" i="1" l="1"/>
  <c r="AA73" i="1" s="1"/>
  <c r="AA75" i="1" s="1"/>
  <c r="AA76" i="1" l="1"/>
  <c r="AC71" i="1" l="1"/>
  <c r="AB68" i="1" l="1"/>
  <c r="AB73" i="1" s="1"/>
  <c r="AB75" i="1" s="1"/>
  <c r="AB76" i="1" l="1"/>
  <c r="AD71" i="1" l="1"/>
  <c r="AC68" i="1" l="1"/>
  <c r="AC73" i="1" s="1"/>
  <c r="AC75" i="1" s="1"/>
  <c r="AC76" i="1" l="1"/>
  <c r="AE71" i="1" l="1"/>
  <c r="AD68" i="1" l="1"/>
  <c r="AD73" i="1" s="1"/>
  <c r="AD75" i="1" s="1"/>
  <c r="AD76" i="1" l="1"/>
  <c r="AE68" i="1" l="1"/>
  <c r="AE73" i="1" s="1"/>
  <c r="AE75" i="1" s="1"/>
  <c r="AE76" i="1" l="1"/>
</calcChain>
</file>

<file path=xl/comments1.xml><?xml version="1.0" encoding="utf-8"?>
<comments xmlns="http://schemas.openxmlformats.org/spreadsheetml/2006/main">
  <authors>
    <author>Autore</author>
  </authors>
  <commentList>
    <comment ref="B12" authorId="0" shapeId="0">
      <text>
        <r>
          <rPr>
            <b/>
            <sz val="9"/>
            <color indexed="81"/>
            <rFont val="Tahoma"/>
            <family val="2"/>
          </rPr>
          <t>l'informazione viene utilizzata nel caso si proceda al ricalcolo delle imposte e non venga scelta l'opzione da sviluppo tariffario</t>
        </r>
      </text>
    </comment>
    <comment ref="B13" authorId="0" shapeId="0">
      <text>
        <r>
          <rPr>
            <b/>
            <sz val="9"/>
            <color indexed="81"/>
            <rFont val="Tahoma"/>
            <family val="2"/>
          </rPr>
          <t>l'informazione viene utilizzata nel caso si proceda al ricalcolo delle imposte e non venga scelta l'opzione da sviluppo tariffario</t>
        </r>
      </text>
    </comment>
    <comment ref="B27" authorId="0" shapeId="0">
      <text>
        <r>
          <rPr>
            <sz val="9"/>
            <color indexed="81"/>
            <rFont val="Tahoma"/>
            <family val="2"/>
          </rPr>
          <t>AL MOMENTO QUESTE VOCI NON SONO AGGANCIATE. POICHE' SI PUO'IMMAGINARE CHE SI SIANO FATTI DEBITI POTREMMO ANCHE PRUDENZIALMENTE NON METTERLE NELLE ENTRATE. OPPURE METTERLE COME ENTRATE E, DI PARI IMPORTO, NELLE USCITE. IL FATTO E' CHE ANDREBBE DECISO IN CHE VOCE DATO CHE LO STD AEEG CHE NON LE PREVEDE</t>
        </r>
      </text>
    </comment>
    <comment ref="C47" authorId="0" shapeId="0">
      <text>
        <r>
          <rPr>
            <b/>
            <sz val="9"/>
            <color indexed="81"/>
            <rFont val="Tahoma"/>
            <family val="2"/>
          </rPr>
          <t>la cella si colora di rosso se non sono stati distribuiti tutti i conguagli</t>
        </r>
        <r>
          <rPr>
            <sz val="9"/>
            <color indexed="81"/>
            <rFont val="Tahoma"/>
            <family val="2"/>
          </rPr>
          <t xml:space="preserve">
</t>
        </r>
      </text>
    </comment>
  </commentList>
</comments>
</file>

<file path=xl/sharedStrings.xml><?xml version="1.0" encoding="utf-8"?>
<sst xmlns="http://schemas.openxmlformats.org/spreadsheetml/2006/main" count="73" uniqueCount="68">
  <si>
    <t>DESCRIZIONE</t>
  </si>
  <si>
    <t>VALORE</t>
  </si>
  <si>
    <t>Saldo conguagli e penalizzazioni collocate sul 2014</t>
  </si>
  <si>
    <t>si tratta del saldo conguagli e penalizzazioni già deliberato prima del 30 aprile 2013 e non inserito nelle tariffe 2012 e 2013</t>
  </si>
  <si>
    <t>Partite pregresse deliberatate dopo 30 aprile 2013</t>
  </si>
  <si>
    <t>Rimborso referendum</t>
  </si>
  <si>
    <t>CCN 2013</t>
  </si>
  <si>
    <t>Questo importo deve essere preso dal tool mtt (foglio costi immobilizz cella C72)</t>
  </si>
  <si>
    <t>Descrizione</t>
  </si>
  <si>
    <t>UdM</t>
  </si>
  <si>
    <t>Tiraggio finanziamenti pregressi</t>
  </si>
  <si>
    <t>Rimborso quota capitale per finanziamenti pregressi</t>
  </si>
  <si>
    <t>Rimborso quota interessi per finanziamenti pregressi</t>
  </si>
  <si>
    <t>INPUT PER PEF</t>
  </si>
  <si>
    <t>aliquota IRES</t>
  </si>
  <si>
    <t>aliquota IRAP</t>
  </si>
  <si>
    <t>RICAVI GARANTITI</t>
  </si>
  <si>
    <t>Totale conguagli</t>
  </si>
  <si>
    <t>Distribuzione conguagli</t>
  </si>
  <si>
    <t>Entrare ed Uscite fuori dal VRG</t>
  </si>
  <si>
    <t>Rimborso finanziamenti pregressi</t>
  </si>
  <si>
    <t>Ulteriori Input per definizione PEF</t>
  </si>
  <si>
    <t>Modalità di contabilizzazione dei ricavi nel periodo in cui si sono generate le partite pregresse</t>
  </si>
  <si>
    <t>Modalità di contabilizzazione dei ricavi negli anni 2012 e 2013</t>
  </si>
  <si>
    <t>Indicare l'aliquota regionale</t>
  </si>
  <si>
    <t>% costo del personale (per il calcolo dell'IRAP)</t>
  </si>
  <si>
    <t>% Costi B6+B7 (per il calcolo del CCN)</t>
  </si>
  <si>
    <t>si auto compila dal file 00_Input</t>
  </si>
  <si>
    <t>l'importo è imputato come uscita nel 2014 (tra i costi operativi)</t>
  </si>
  <si>
    <t>Cong</t>
  </si>
  <si>
    <t>VRG</t>
  </si>
  <si>
    <t>Cong/VRG</t>
  </si>
  <si>
    <t>Cong/VRG&lt;=0</t>
  </si>
  <si>
    <t>prima bolletta utile</t>
  </si>
  <si>
    <t>Cong/VRG&lt;=20%</t>
  </si>
  <si>
    <t>6 mesi</t>
  </si>
  <si>
    <t>20%&lt;Cong/VRG&lt;=60%</t>
  </si>
  <si>
    <t>1 anno</t>
  </si>
  <si>
    <t>60%&lt;Cong/VRG&lt;=100%</t>
  </si>
  <si>
    <t>2 anni</t>
  </si>
  <si>
    <t>Cong/VRG&gt;100%</t>
  </si>
  <si>
    <t>3 anni</t>
  </si>
  <si>
    <t>Ulteriori partite in bolletta</t>
  </si>
  <si>
    <t>Partite Pregresse</t>
  </si>
  <si>
    <t>Rimborso Referendum</t>
  </si>
  <si>
    <t>Rb (anno a-2)</t>
  </si>
  <si>
    <t>Cb (anno a-2)</t>
  </si>
  <si>
    <t>Inflazione</t>
  </si>
  <si>
    <t>Cb (anno a-2) inflazionato</t>
  </si>
  <si>
    <t>Rb&gt;Cb</t>
  </si>
  <si>
    <t>VRG con Ulteriori partite in bolletta</t>
  </si>
  <si>
    <t>%b</t>
  </si>
  <si>
    <t>(Rb-Cb)</t>
  </si>
  <si>
    <t>Corrisp.Caditoie</t>
  </si>
  <si>
    <r>
      <t>Art.32 (applicato complessivamente e non a livello di utenza (</t>
    </r>
    <r>
      <rPr>
        <b/>
        <i/>
        <sz val="9"/>
        <rFont val="Calibri"/>
        <family val="2"/>
        <scheme val="minor"/>
      </rPr>
      <t>u</t>
    </r>
    <r>
      <rPr>
        <b/>
        <sz val="9"/>
        <rFont val="Calibri"/>
        <family val="2"/>
        <scheme val="minor"/>
      </rPr>
      <t>))</t>
    </r>
  </si>
  <si>
    <r>
      <rPr>
        <sz val="9"/>
        <color theme="1"/>
        <rFont val="Symbol"/>
        <family val="1"/>
        <charset val="2"/>
      </rPr>
      <t>S</t>
    </r>
    <r>
      <rPr>
        <sz val="9"/>
        <color theme="1"/>
        <rFont val="Calibri"/>
        <family val="2"/>
        <scheme val="minor"/>
      </rPr>
      <t xml:space="preserve"> tarif 2012*vscal (anno a-2))</t>
    </r>
  </si>
  <si>
    <t>Periodo minimo di rateizzazione</t>
  </si>
  <si>
    <t>valutare se inserire anche l'importo della sentenza c.c. 335/2008</t>
  </si>
  <si>
    <t>Conguagli e Partite pregresse</t>
  </si>
  <si>
    <t>Referendum</t>
  </si>
  <si>
    <t>Riepilogo Entrare ed Uscite fuori dal VRG</t>
  </si>
  <si>
    <t>Stima incrementi tariffari complessivi considerando anche importi fuori VRG</t>
  </si>
  <si>
    <t>Totale</t>
  </si>
  <si>
    <r>
      <t xml:space="preserve">Incremento annuale del </t>
    </r>
    <r>
      <rPr>
        <sz val="9"/>
        <color theme="1"/>
        <rFont val="Symbol"/>
        <family val="1"/>
        <charset val="2"/>
      </rPr>
      <t xml:space="preserve">J </t>
    </r>
    <r>
      <rPr>
        <sz val="9"/>
        <color theme="1"/>
        <rFont val="Calibri"/>
        <family val="2"/>
        <scheme val="minor"/>
      </rPr>
      <t>senza ulteriori componenti</t>
    </r>
  </si>
  <si>
    <r>
      <t xml:space="preserve">J </t>
    </r>
    <r>
      <rPr>
        <b/>
        <sz val="9"/>
        <color theme="1"/>
        <rFont val="Calibri"/>
        <family val="2"/>
        <scheme val="minor"/>
      </rPr>
      <t>con ulteriori componenti fuori VRG</t>
    </r>
  </si>
  <si>
    <r>
      <t xml:space="preserve">Incremento annuale del </t>
    </r>
    <r>
      <rPr>
        <b/>
        <sz val="9"/>
        <color theme="1"/>
        <rFont val="Symbol"/>
        <family val="1"/>
        <charset val="2"/>
      </rPr>
      <t xml:space="preserve">J </t>
    </r>
    <r>
      <rPr>
        <b/>
        <sz val="9"/>
        <color theme="1"/>
        <rFont val="Calibri"/>
        <family val="2"/>
        <scheme val="minor"/>
      </rPr>
      <t>con ulteriori componenti fuori VRG</t>
    </r>
  </si>
  <si>
    <t>SIN + Meja</t>
  </si>
  <si>
    <t>si=1, no=0</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</si>
</sst>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1" formatCode="_-* #,##0_-;\-* #,##0_-;_-* &quot;-&quot;_-;_-@_-"/>
    <numFmt numFmtId="44" formatCode="_-&quot;€&quot;\ * #,##0.00_-;\-&quot;€&quot;\ * #,##0.00_-;_-&quot;€&quot;\ * &quot;-&quot;??_-;_-@_-"/>
    <numFmt numFmtId="43" formatCode="_-* #,##0.00_-;\-* #,##0.00_-;_-* &quot;-&quot;??_-;_-@_-"/>
    <numFmt numFmtId="164" formatCode="0.0%"/>
    <numFmt numFmtId="165" formatCode="0.000"/>
    <numFmt numFmtId="166" formatCode="_-* #,##0\ _k_r_-;\-* #,##0\ _k_r_-;_-* &quot;-&quot;\ _k_r_-;_-@_-"/>
    <numFmt numFmtId="167" formatCode="_-* #,##0.00\ _k_r_-;\-* #,##0.00\ _k_r_-;_-* &quot;-&quot;??\ _k_r_-;_-@_-"/>
    <numFmt numFmtId="168" formatCode="_(&quot;$&quot;* #,##0_);_(&quot;$&quot;* \(#,##0\);_(&quot;$&quot;* &quot;-&quot;_);_(@_)"/>
    <numFmt numFmtId="169" formatCode="_(&quot;$&quot;* #,##0.00_);_(&quot;$&quot;* \(#,##0.00\);_(&quot;$&quot;* &quot;-&quot;??_);_(@_)"/>
    <numFmt numFmtId="170" formatCode="_-[$€-2]\ * #,##0.00_-;\-[$€-2]\ * #,##0.00_-;_-[$€-2]\ * &quot;-&quot;??_-"/>
    <numFmt numFmtId="171" formatCode="_-[$€]\ * #,##0.00_-;\-[$€]\ * #,##0.00_-;_-[$€]\ * &quot;-&quot;??_-;_-@_-"/>
    <numFmt numFmtId="172" formatCode="_(* #,##0_);_(* \(#,##0\);_(* &quot;-&quot;_);_(@_)"/>
    <numFmt numFmtId="173" formatCode="#,##0\ ;[Red]\(#,##0\)"/>
    <numFmt numFmtId="174" formatCode="_-&quot;L. &quot;* #,##0.00_-;&quot;-L. &quot;* #,##0.00_-;_-&quot;L. &quot;* \-??_-;_-@_-"/>
    <numFmt numFmtId="175" formatCode="_-* #,##0.000_-;\-* #,##0.000_-;_-* &quot;-&quot;??_-;_-@_-"/>
  </numFmts>
  <fonts count="67">
    <font>
      <sz val="11"/>
      <color theme="1"/>
      <name val="Calibri"/>
      <family val="2"/>
      <scheme val="minor"/>
    </font>
    <font>
      <sz val="11"/>
      <color theme="1"/>
      <name val="Calibri"/>
      <family val="2"/>
      <scheme val="minor"/>
    </font>
    <font>
      <b/>
      <u/>
      <sz val="9"/>
      <color theme="3"/>
      <name val="Calibri"/>
      <family val="2"/>
      <scheme val="minor"/>
    </font>
    <font>
      <sz val="9"/>
      <color theme="1"/>
      <name val="Calibri"/>
      <family val="2"/>
      <scheme val="minor"/>
    </font>
    <font>
      <b/>
      <sz val="9"/>
      <color indexed="56"/>
      <name val="Calibri"/>
      <family val="2"/>
      <scheme val="minor"/>
    </font>
    <font>
      <sz val="9"/>
      <name val="Calibri"/>
      <family val="2"/>
      <scheme val="minor"/>
    </font>
    <font>
      <b/>
      <sz val="9"/>
      <color theme="3"/>
      <name val="Calibri"/>
      <family val="2"/>
      <scheme val="minor"/>
    </font>
    <font>
      <b/>
      <sz val="9"/>
      <color theme="1"/>
      <name val="Calibri"/>
      <family val="2"/>
      <scheme val="minor"/>
    </font>
    <font>
      <b/>
      <sz val="7"/>
      <color theme="1"/>
      <name val="Arial"/>
      <family val="2"/>
    </font>
    <font>
      <b/>
      <sz val="9"/>
      <name val="Calibri"/>
      <family val="2"/>
      <scheme val="minor"/>
    </font>
    <font>
      <sz val="9"/>
      <color indexed="81"/>
      <name val="Tahoma"/>
      <family val="2"/>
    </font>
    <font>
      <b/>
      <sz val="9"/>
      <color indexed="81"/>
      <name val="Tahoma"/>
      <family val="2"/>
    </font>
    <font>
      <b/>
      <u/>
      <sz val="10"/>
      <color theme="3"/>
      <name val="Calibri"/>
      <family val="2"/>
      <scheme val="minor"/>
    </font>
    <font>
      <sz val="9"/>
      <color rgb="FFFF0000"/>
      <name val="Calibri"/>
      <family val="2"/>
      <scheme val="minor"/>
    </font>
    <font>
      <b/>
      <sz val="9"/>
      <color rgb="FFFF0000"/>
      <name val="Calibri"/>
      <family val="2"/>
      <scheme val="min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u/>
      <sz val="10"/>
      <color indexed="12"/>
      <name val="Arial"/>
      <family val="2"/>
    </font>
    <font>
      <b/>
      <sz val="10"/>
      <name val="MS Sans Serif"/>
      <family val="2"/>
    </font>
    <font>
      <sz val="20"/>
      <name val="Letter Gothic (W1)"/>
    </font>
    <font>
      <sz val="10"/>
      <name val="MS Sans Serif"/>
      <family val="2"/>
    </font>
    <font>
      <i/>
      <sz val="11"/>
      <color indexed="23"/>
      <name val="Calibri"/>
      <family val="2"/>
    </font>
    <font>
      <u/>
      <sz val="10"/>
      <color indexed="36"/>
      <name val="Arial"/>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52"/>
      <name val="Calibri"/>
      <family val="2"/>
    </font>
    <font>
      <sz val="10"/>
      <color indexed="8"/>
      <name val="MS Sans Serif"/>
      <family val="2"/>
    </font>
    <font>
      <b/>
      <sz val="10"/>
      <name val="Helv"/>
    </font>
    <font>
      <sz val="7"/>
      <color indexed="8"/>
      <name val="Arial Narrow"/>
      <family val="2"/>
    </font>
    <font>
      <sz val="11"/>
      <color indexed="60"/>
      <name val="Calibri"/>
      <family val="2"/>
    </font>
    <font>
      <sz val="10"/>
      <name val="Times New Roman"/>
      <family val="1"/>
    </font>
    <font>
      <sz val="10"/>
      <color theme="1"/>
      <name val="Comic Sans MS"/>
      <family val="2"/>
    </font>
    <font>
      <sz val="7"/>
      <color theme="1"/>
      <name val="Arial Narrow"/>
      <family val="2"/>
    </font>
    <font>
      <sz val="10"/>
      <color indexed="8"/>
      <name val="Arial"/>
      <family val="2"/>
    </font>
    <font>
      <b/>
      <sz val="8"/>
      <name val="Helv"/>
    </font>
    <font>
      <sz val="10"/>
      <color indexed="18"/>
      <name val="Arial"/>
      <family val="2"/>
    </font>
    <font>
      <b/>
      <sz val="18"/>
      <color indexed="56"/>
      <name val="Cambria"/>
      <family val="2"/>
    </font>
    <font>
      <b/>
      <sz val="11"/>
      <color indexed="8"/>
      <name val="Calibri"/>
      <family val="2"/>
    </font>
    <font>
      <sz val="11"/>
      <color indexed="10"/>
      <name val="Calibri"/>
      <family val="2"/>
    </font>
    <font>
      <b/>
      <i/>
      <sz val="9"/>
      <name val="Calibri"/>
      <family val="2"/>
      <scheme val="minor"/>
    </font>
    <font>
      <i/>
      <u/>
      <sz val="9"/>
      <color theme="1"/>
      <name val="Calibri"/>
      <family val="2"/>
      <scheme val="minor"/>
    </font>
    <font>
      <i/>
      <sz val="9"/>
      <color theme="1"/>
      <name val="Calibri"/>
      <family val="2"/>
      <scheme val="minor"/>
    </font>
    <font>
      <sz val="9"/>
      <color theme="1"/>
      <name val="Symbol"/>
      <family val="1"/>
      <charset val="2"/>
    </font>
    <font>
      <b/>
      <sz val="9"/>
      <color theme="1"/>
      <name val="Symbol"/>
      <family val="1"/>
      <charset val="2"/>
    </font>
    <font>
      <b/>
      <u/>
      <sz val="9"/>
      <name val="Calibri"/>
      <family val="2"/>
      <scheme val="minor"/>
    </font>
    <font>
      <b/>
      <sz val="9"/>
      <color theme="0"/>
      <name val="Calibri"/>
      <family val="2"/>
      <scheme val="minor"/>
    </font>
  </fonts>
  <fills count="67">
    <fill>
      <patternFill patternType="none"/>
    </fill>
    <fill>
      <patternFill patternType="gray125"/>
    </fill>
    <fill>
      <patternFill patternType="solid">
        <fgColor indexed="22"/>
        <bgColor indexed="64"/>
      </patternFill>
    </fill>
    <fill>
      <patternFill patternType="solid">
        <fgColor rgb="FFFFFFCC"/>
        <bgColor indexed="64"/>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0" tint="-0.49998474074526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indexed="11"/>
        <bgColor indexed="40"/>
      </patternFill>
    </fill>
    <fill>
      <patternFill patternType="solid">
        <fgColor indexed="18"/>
        <bgColor indexed="32"/>
      </patternFill>
    </fill>
    <fill>
      <patternFill patternType="solid">
        <fgColor indexed="15"/>
        <bgColor indexed="35"/>
      </patternFill>
    </fill>
    <fill>
      <patternFill patternType="solid">
        <fgColor indexed="21"/>
        <bgColor indexed="38"/>
      </patternFill>
    </fill>
    <fill>
      <patternFill patternType="solid">
        <fgColor indexed="40"/>
        <bgColor indexed="49"/>
      </patternFill>
    </fill>
    <fill>
      <patternFill patternType="solid">
        <fgColor indexed="10"/>
        <bgColor indexed="16"/>
      </patternFill>
    </fill>
    <fill>
      <patternFill patternType="solid">
        <fgColor indexed="16"/>
        <bgColor indexed="10"/>
      </patternFill>
    </fill>
    <fill>
      <patternFill patternType="solid">
        <fgColor theme="4" tint="-0.499984740745262"/>
        <bgColor indexed="64"/>
      </patternFill>
    </fill>
    <fill>
      <patternFill patternType="solid">
        <fgColor theme="5" tint="-0.249977111117893"/>
        <bgColor indexed="64"/>
      </patternFill>
    </fill>
    <fill>
      <patternFill patternType="solid">
        <fgColor rgb="FFFFFF00"/>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style="hair">
        <color auto="1"/>
      </left>
      <right style="hair">
        <color auto="1"/>
      </right>
      <top style="thin">
        <color auto="1"/>
      </top>
      <bottom style="thin">
        <color auto="1"/>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right/>
      <top style="thin">
        <color theme="4"/>
      </top>
      <bottom style="double">
        <color theme="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right/>
      <top/>
      <bottom style="thin">
        <color indexed="64"/>
      </bottom>
      <diagonal/>
    </border>
    <border>
      <left style="thin">
        <color indexed="22"/>
      </left>
      <right style="thin">
        <color indexed="22"/>
      </right>
      <top style="thin">
        <color indexed="22"/>
      </top>
      <bottom style="thin">
        <color indexed="22"/>
      </bottom>
      <diagonal/>
    </border>
    <border>
      <left/>
      <right/>
      <top style="thin">
        <color indexed="62"/>
      </top>
      <bottom style="double">
        <color indexed="62"/>
      </bottom>
      <diagonal/>
    </border>
  </borders>
  <cellStyleXfs count="360">
    <xf numFmtId="0" fontId="0" fillId="0" borderId="0"/>
    <xf numFmtId="0" fontId="1" fillId="0" borderId="0"/>
    <xf numFmtId="0" fontId="1" fillId="0" borderId="0"/>
    <xf numFmtId="9" fontId="1" fillId="0" borderId="0" applyFont="0" applyFill="0" applyBorder="0" applyAlignment="0" applyProtection="0"/>
    <xf numFmtId="0" fontId="1" fillId="0" borderId="0"/>
    <xf numFmtId="0" fontId="30" fillId="0" borderId="0"/>
    <xf numFmtId="9" fontId="30" fillId="0" borderId="0" applyFont="0" applyFill="0" applyBorder="0" applyAlignment="0" applyProtection="0"/>
    <xf numFmtId="0" fontId="30" fillId="0" borderId="0"/>
    <xf numFmtId="0" fontId="30" fillId="0" borderId="0"/>
    <xf numFmtId="0" fontId="30" fillId="0" borderId="0"/>
    <xf numFmtId="0" fontId="30" fillId="0" borderId="0"/>
    <xf numFmtId="0" fontId="31" fillId="35" borderId="0" applyNumberFormat="0" applyBorder="0" applyAlignment="0" applyProtection="0"/>
    <xf numFmtId="0" fontId="31" fillId="36" borderId="0" applyNumberFormat="0" applyBorder="0" applyAlignment="0" applyProtection="0"/>
    <xf numFmtId="0" fontId="31" fillId="37" borderId="0" applyNumberFormat="0" applyBorder="0" applyAlignment="0" applyProtection="0"/>
    <xf numFmtId="0" fontId="31" fillId="38" borderId="0" applyNumberFormat="0" applyBorder="0" applyAlignment="0" applyProtection="0"/>
    <xf numFmtId="0" fontId="31" fillId="39" borderId="0" applyNumberFormat="0" applyBorder="0" applyAlignment="0" applyProtection="0"/>
    <xf numFmtId="0" fontId="31" fillId="40"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1"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5"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19"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3"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27"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1" fillId="31" borderId="0" applyNumberFormat="0" applyBorder="0" applyAlignment="0" applyProtection="0"/>
    <xf numFmtId="0" fontId="31" fillId="41" borderId="0" applyNumberFormat="0" applyBorder="0" applyAlignment="0" applyProtection="0"/>
    <xf numFmtId="0" fontId="31" fillId="42" borderId="0" applyNumberFormat="0" applyBorder="0" applyAlignment="0" applyProtection="0"/>
    <xf numFmtId="0" fontId="31" fillId="43" borderId="0" applyNumberFormat="0" applyBorder="0" applyAlignment="0" applyProtection="0"/>
    <xf numFmtId="0" fontId="31" fillId="38" borderId="0" applyNumberFormat="0" applyBorder="0" applyAlignment="0" applyProtection="0"/>
    <xf numFmtId="0" fontId="31" fillId="41" borderId="0" applyNumberFormat="0" applyBorder="0" applyAlignment="0" applyProtection="0"/>
    <xf numFmtId="0" fontId="31" fillId="44"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2"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16"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0"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4"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28"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1" fillId="32" borderId="0" applyNumberFormat="0" applyBorder="0" applyAlignment="0" applyProtection="0"/>
    <xf numFmtId="0" fontId="32" fillId="45" borderId="0" applyNumberFormat="0" applyBorder="0" applyAlignment="0" applyProtection="0"/>
    <xf numFmtId="0" fontId="32" fillId="42" borderId="0" applyNumberFormat="0" applyBorder="0" applyAlignment="0" applyProtection="0"/>
    <xf numFmtId="0" fontId="32" fillId="43" borderId="0" applyNumberFormat="0" applyBorder="0" applyAlignment="0" applyProtection="0"/>
    <xf numFmtId="0" fontId="32" fillId="46" borderId="0" applyNumberFormat="0" applyBorder="0" applyAlignment="0" applyProtection="0"/>
    <xf numFmtId="0" fontId="32" fillId="47" borderId="0" applyNumberFormat="0" applyBorder="0" applyAlignment="0" applyProtection="0"/>
    <xf numFmtId="0" fontId="32" fillId="48" borderId="0" applyNumberFormat="0" applyBorder="0" applyAlignment="0" applyProtection="0"/>
    <xf numFmtId="0" fontId="29" fillId="13" borderId="0" applyNumberFormat="0" applyBorder="0" applyAlignment="0" applyProtection="0"/>
    <xf numFmtId="0" fontId="29" fillId="17" borderId="0" applyNumberFormat="0" applyBorder="0" applyAlignment="0" applyProtection="0"/>
    <xf numFmtId="0" fontId="29" fillId="21" borderId="0" applyNumberFormat="0" applyBorder="0" applyAlignment="0" applyProtection="0"/>
    <xf numFmtId="0" fontId="29" fillId="25" borderId="0" applyNumberFormat="0" applyBorder="0" applyAlignment="0" applyProtection="0"/>
    <xf numFmtId="0" fontId="29" fillId="29" borderId="0" applyNumberFormat="0" applyBorder="0" applyAlignment="0" applyProtection="0"/>
    <xf numFmtId="0" fontId="29" fillId="33" borderId="0" applyNumberFormat="0" applyBorder="0" applyAlignment="0" applyProtection="0"/>
    <xf numFmtId="0" fontId="32" fillId="49" borderId="0" applyNumberFormat="0" applyBorder="0" applyAlignment="0" applyProtection="0"/>
    <xf numFmtId="0" fontId="32" fillId="50" borderId="0" applyNumberFormat="0" applyBorder="0" applyAlignment="0" applyProtection="0"/>
    <xf numFmtId="0" fontId="32" fillId="51" borderId="0" applyNumberFormat="0" applyBorder="0" applyAlignment="0" applyProtection="0"/>
    <xf numFmtId="0" fontId="32" fillId="46" borderId="0" applyNumberFormat="0" applyBorder="0" applyAlignment="0" applyProtection="0"/>
    <xf numFmtId="0" fontId="32" fillId="47" borderId="0" applyNumberFormat="0" applyBorder="0" applyAlignment="0" applyProtection="0"/>
    <xf numFmtId="0" fontId="32" fillId="52" borderId="0" applyNumberFormat="0" applyBorder="0" applyAlignment="0" applyProtection="0"/>
    <xf numFmtId="0" fontId="33" fillId="36" borderId="0" applyNumberFormat="0" applyBorder="0" applyAlignment="0" applyProtection="0"/>
    <xf numFmtId="0" fontId="23" fillId="8" borderId="6" applyNumberFormat="0" applyAlignment="0" applyProtection="0"/>
    <xf numFmtId="0" fontId="34" fillId="53" borderId="11" applyNumberFormat="0" applyAlignment="0" applyProtection="0"/>
    <xf numFmtId="0" fontId="24" fillId="0" borderId="8" applyNumberFormat="0" applyFill="0" applyAlignment="0" applyProtection="0"/>
    <xf numFmtId="0" fontId="25" fillId="9" borderId="9" applyNumberFormat="0" applyAlignment="0" applyProtection="0"/>
    <xf numFmtId="0" fontId="35" fillId="54" borderId="12" applyNumberFormat="0" applyAlignment="0" applyProtection="0"/>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37" fillId="0" borderId="0" applyNumberFormat="0" applyFill="0" applyBorder="0" applyAlignment="0" applyProtection="0"/>
    <xf numFmtId="0" fontId="29" fillId="10" borderId="0" applyNumberFormat="0" applyBorder="0" applyAlignment="0" applyProtection="0"/>
    <xf numFmtId="0" fontId="29" fillId="14" borderId="0" applyNumberFormat="0" applyBorder="0" applyAlignment="0" applyProtection="0"/>
    <xf numFmtId="0" fontId="29" fillId="18" borderId="0" applyNumberFormat="0" applyBorder="0" applyAlignment="0" applyProtection="0"/>
    <xf numFmtId="0" fontId="29" fillId="22" borderId="0" applyNumberFormat="0" applyBorder="0" applyAlignment="0" applyProtection="0"/>
    <xf numFmtId="0" fontId="29" fillId="26" borderId="0" applyNumberFormat="0" applyBorder="0" applyAlignment="0" applyProtection="0"/>
    <xf numFmtId="0" fontId="29" fillId="30" borderId="0" applyNumberFormat="0" applyBorder="0" applyAlignment="0" applyProtection="0"/>
    <xf numFmtId="166" fontId="38" fillId="0" borderId="0" applyFont="0" applyFill="0" applyBorder="0" applyAlignment="0" applyProtection="0"/>
    <xf numFmtId="167" fontId="38" fillId="0" borderId="0" applyFont="0" applyFill="0" applyBorder="0" applyAlignment="0" applyProtection="0"/>
    <xf numFmtId="168" fontId="38" fillId="0" borderId="0" applyFont="0" applyFill="0" applyBorder="0" applyAlignment="0" applyProtection="0"/>
    <xf numFmtId="169" fontId="38" fillId="0" borderId="0" applyFont="0" applyFill="0" applyBorder="0" applyAlignment="0" applyProtection="0"/>
    <xf numFmtId="15" fontId="39" fillId="0" borderId="0"/>
    <xf numFmtId="170" fontId="30" fillId="0" borderId="0" applyFont="0" applyFill="0" applyBorder="0" applyAlignment="0" applyProtection="0"/>
    <xf numFmtId="171" fontId="30" fillId="0" borderId="0" applyFont="0" applyFill="0" applyBorder="0" applyAlignment="0" applyProtection="0"/>
    <xf numFmtId="171" fontId="30" fillId="0" borderId="0" applyFont="0" applyFill="0" applyBorder="0" applyAlignment="0" applyProtection="0"/>
    <xf numFmtId="170" fontId="30" fillId="0" borderId="0" applyFont="0" applyFill="0" applyBorder="0" applyAlignment="0" applyProtection="0"/>
    <xf numFmtId="170" fontId="30" fillId="0" borderId="0" applyFont="0" applyFill="0" applyBorder="0" applyAlignment="0" applyProtection="0"/>
    <xf numFmtId="170" fontId="30" fillId="0" borderId="0" applyFont="0" applyFill="0" applyBorder="0" applyAlignment="0" applyProtection="0"/>
    <xf numFmtId="170" fontId="30" fillId="0" borderId="0" applyFont="0" applyFill="0" applyBorder="0" applyAlignment="0" applyProtection="0"/>
    <xf numFmtId="44" fontId="30" fillId="0" borderId="0" applyFont="0" applyFill="0" applyBorder="0" applyAlignment="0" applyProtection="0"/>
    <xf numFmtId="0" fontId="40" fillId="0" borderId="0" applyNumberFormat="0" applyFill="0" applyBorder="0" applyAlignment="0" applyProtection="0"/>
    <xf numFmtId="0" fontId="41" fillId="0" borderId="0" applyNumberFormat="0" applyFill="0" applyBorder="0" applyAlignment="0" applyProtection="0">
      <alignment vertical="top"/>
      <protection locked="0"/>
    </xf>
    <xf numFmtId="0" fontId="41" fillId="0" borderId="0" applyNumberFormat="0" applyFill="0" applyBorder="0" applyAlignment="0" applyProtection="0">
      <alignment vertical="top"/>
      <protection locked="0"/>
    </xf>
    <xf numFmtId="0" fontId="42" fillId="37" borderId="0" applyNumberFormat="0" applyBorder="0" applyAlignment="0" applyProtection="0"/>
    <xf numFmtId="0" fontId="43" fillId="0" borderId="13" applyNumberFormat="0" applyFill="0" applyAlignment="0" applyProtection="0"/>
    <xf numFmtId="0" fontId="44" fillId="0" borderId="14" applyNumberFormat="0" applyFill="0" applyAlignment="0" applyProtection="0"/>
    <xf numFmtId="0" fontId="45" fillId="0" borderId="15" applyNumberFormat="0" applyFill="0" applyAlignment="0" applyProtection="0"/>
    <xf numFmtId="0" fontId="45" fillId="0" borderId="0" applyNumberFormat="0" applyFill="0" applyBorder="0" applyAlignment="0" applyProtection="0"/>
    <xf numFmtId="0" fontId="36" fillId="0" borderId="0" applyNumberFormat="0" applyFill="0" applyBorder="0" applyAlignment="0" applyProtection="0">
      <alignment vertical="top"/>
      <protection locked="0"/>
    </xf>
    <xf numFmtId="0" fontId="36" fillId="0" borderId="0" applyNumberFormat="0" applyFill="0" applyBorder="0" applyAlignment="0" applyProtection="0">
      <alignment vertical="top"/>
      <protection locked="0"/>
    </xf>
    <xf numFmtId="0" fontId="21" fillId="7" borderId="6" applyNumberFormat="0" applyAlignment="0" applyProtection="0"/>
    <xf numFmtId="0" fontId="46" fillId="0" borderId="16" applyNumberFormat="0" applyFill="0" applyAlignment="0" applyProtection="0"/>
    <xf numFmtId="172" fontId="47"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1" fontId="31" fillId="0" borderId="0" applyFont="0" applyFill="0" applyBorder="0" applyAlignment="0" applyProtection="0"/>
    <xf numFmtId="41" fontId="30" fillId="0" borderId="0" applyFont="0" applyFill="0" applyBorder="0" applyAlignment="0" applyProtection="0"/>
    <xf numFmtId="41"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9" fillId="0" borderId="0" applyFont="0" applyFill="0" applyBorder="0" applyAlignment="0" applyProtection="0"/>
    <xf numFmtId="4" fontId="48" fillId="0" borderId="17"/>
    <xf numFmtId="43" fontId="31" fillId="0" borderId="0" applyFont="0" applyFill="0" applyBorder="0" applyAlignment="0" applyProtection="0"/>
    <xf numFmtId="43" fontId="49"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1" fillId="0" borderId="0" applyFont="0" applyFill="0" applyBorder="0" applyAlignment="0" applyProtection="0"/>
    <xf numFmtId="43" fontId="3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30" fillId="0" borderId="0" applyFont="0" applyFill="0" applyBorder="0" applyAlignment="0" applyProtection="0"/>
    <xf numFmtId="43" fontId="30" fillId="0" borderId="0" applyFont="0" applyFill="0" applyBorder="0" applyAlignment="0" applyProtection="0"/>
    <xf numFmtId="0" fontId="50" fillId="55" borderId="0" applyNumberFormat="0" applyBorder="0" applyAlignment="0" applyProtection="0"/>
    <xf numFmtId="0" fontId="20" fillId="6" borderId="0" applyNumberFormat="0" applyBorder="0" applyAlignment="0" applyProtection="0"/>
    <xf numFmtId="0" fontId="51" fillId="0" borderId="0"/>
    <xf numFmtId="173" fontId="5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9" fillId="0" borderId="0"/>
    <xf numFmtId="0" fontId="30" fillId="0" borderId="0"/>
    <xf numFmtId="0" fontId="52" fillId="0" borderId="0"/>
    <xf numFmtId="0" fontId="30" fillId="0" borderId="0"/>
    <xf numFmtId="0" fontId="30" fillId="0" borderId="0"/>
    <xf numFmtId="0" fontId="53" fillId="0" borderId="0"/>
    <xf numFmtId="0" fontId="30" fillId="0" borderId="0"/>
    <xf numFmtId="0" fontId="54"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30" fillId="0" borderId="0"/>
    <xf numFmtId="0" fontId="30" fillId="0" borderId="0"/>
    <xf numFmtId="0" fontId="1" fillId="0" borderId="0"/>
    <xf numFmtId="0" fontId="31" fillId="0" borderId="0"/>
    <xf numFmtId="0" fontId="39" fillId="0" borderId="0"/>
    <xf numFmtId="0" fontId="30" fillId="0" borderId="0"/>
    <xf numFmtId="0" fontId="30" fillId="0" borderId="0"/>
    <xf numFmtId="0" fontId="53" fillId="0" borderId="0"/>
    <xf numFmtId="0" fontId="30" fillId="0" borderId="0"/>
    <xf numFmtId="0" fontId="30" fillId="0" borderId="0"/>
    <xf numFmtId="0" fontId="30" fillId="0" borderId="0"/>
    <xf numFmtId="0" fontId="1" fillId="0" borderId="0"/>
    <xf numFmtId="0" fontId="30" fillId="0" borderId="0"/>
    <xf numFmtId="0" fontId="30" fillId="0" borderId="0"/>
    <xf numFmtId="0" fontId="30" fillId="0" borderId="0"/>
    <xf numFmtId="0" fontId="30" fillId="0" borderId="0"/>
    <xf numFmtId="0" fontId="1" fillId="0" borderId="0"/>
    <xf numFmtId="0" fontId="1" fillId="0" borderId="0"/>
    <xf numFmtId="0" fontId="1" fillId="0" borderId="0"/>
    <xf numFmtId="0" fontId="30" fillId="0" borderId="0"/>
    <xf numFmtId="0" fontId="1" fillId="0" borderId="0"/>
    <xf numFmtId="0" fontId="1" fillId="0" borderId="0"/>
    <xf numFmtId="0" fontId="1" fillId="0" borderId="0"/>
    <xf numFmtId="0" fontId="1" fillId="0" borderId="0"/>
    <xf numFmtId="0" fontId="30" fillId="0" borderId="0"/>
    <xf numFmtId="0" fontId="39"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0" fillId="0" borderId="0"/>
    <xf numFmtId="0" fontId="31" fillId="56" borderId="18" applyNumberFormat="0" applyFont="0" applyAlignment="0" applyProtection="0"/>
    <xf numFmtId="0" fontId="30" fillId="56" borderId="18" applyNumberFormat="0" applyFont="0" applyAlignment="0" applyProtection="0"/>
    <xf numFmtId="0" fontId="30" fillId="56" borderId="18" applyNumberFormat="0" applyFont="0" applyAlignment="0" applyProtection="0"/>
    <xf numFmtId="0" fontId="30" fillId="56" borderId="18" applyNumberFormat="0" applyFont="0" applyAlignment="0" applyProtection="0"/>
    <xf numFmtId="0" fontId="30" fillId="56" borderId="18" applyNumberFormat="0" applyFont="0" applyAlignment="0" applyProtection="0"/>
    <xf numFmtId="0" fontId="30" fillId="56" borderId="18" applyNumberFormat="0" applyFont="0" applyAlignment="0" applyProtection="0"/>
    <xf numFmtId="0" fontId="22" fillId="8" borderId="7" applyNumberFormat="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1" fillId="0" borderId="0" applyFont="0" applyFill="0" applyBorder="0" applyAlignment="0" applyProtection="0"/>
    <xf numFmtId="9" fontId="31"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1"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30" fillId="0" borderId="0" applyFont="0" applyFill="0" applyBorder="0" applyAlignment="0" applyProtection="0"/>
    <xf numFmtId="9" fontId="49"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9" fontId="1" fillId="0" borderId="0" applyFont="0" applyFill="0" applyBorder="0" applyAlignment="0" applyProtection="0"/>
    <xf numFmtId="3" fontId="55" fillId="0" borderId="0" applyFont="0" applyFill="0" applyBorder="0" applyAlignment="0" applyProtection="0"/>
    <xf numFmtId="0" fontId="37" fillId="0" borderId="0" applyNumberFormat="0" applyFill="0" applyBorder="0" applyAlignment="0" applyProtection="0"/>
    <xf numFmtId="0" fontId="30" fillId="57" borderId="0" applyNumberFormat="0" applyBorder="0" applyAlignment="0" applyProtection="0"/>
    <xf numFmtId="0" fontId="30" fillId="57" borderId="0" applyNumberFormat="0" applyBorder="0" applyAlignment="0" applyProtection="0"/>
    <xf numFmtId="0" fontId="56" fillId="0" borderId="0" applyNumberFormat="0" applyFill="0" applyBorder="0" applyAlignment="0" applyProtection="0"/>
    <xf numFmtId="0" fontId="56" fillId="0" borderId="0" applyNumberFormat="0" applyFill="0" applyBorder="0" applyAlignment="0" applyProtection="0"/>
    <xf numFmtId="0" fontId="30" fillId="58" borderId="0" applyNumberFormat="0" applyBorder="0" applyAlignment="0" applyProtection="0"/>
    <xf numFmtId="0" fontId="30" fillId="58" borderId="0" applyNumberFormat="0" applyBorder="0" applyAlignment="0" applyProtection="0"/>
    <xf numFmtId="0" fontId="30" fillId="59" borderId="0" applyNumberFormat="0" applyBorder="0" applyAlignment="0" applyProtection="0"/>
    <xf numFmtId="0" fontId="30" fillId="59" borderId="0" applyNumberFormat="0" applyBorder="0" applyAlignment="0" applyProtection="0"/>
    <xf numFmtId="0" fontId="30" fillId="60" borderId="0" applyNumberFormat="0" applyBorder="0" applyAlignment="0" applyProtection="0"/>
    <xf numFmtId="0" fontId="30" fillId="60" borderId="0" applyNumberFormat="0" applyBorder="0" applyAlignment="0" applyProtection="0"/>
    <xf numFmtId="0" fontId="30" fillId="61" borderId="0" applyNumberFormat="0" applyBorder="0" applyAlignment="0" applyProtection="0"/>
    <xf numFmtId="0" fontId="30" fillId="61" borderId="0" applyNumberFormat="0" applyBorder="0" applyAlignment="0" applyProtection="0"/>
    <xf numFmtId="0" fontId="30" fillId="62" borderId="0" applyNumberFormat="0" applyBorder="0" applyAlignment="0" applyProtection="0"/>
    <xf numFmtId="0" fontId="30" fillId="62" borderId="0" applyNumberFormat="0" applyBorder="0" applyAlignment="0" applyProtection="0"/>
    <xf numFmtId="0" fontId="30" fillId="63" borderId="0" applyNumberFormat="0" applyBorder="0" applyAlignment="0" applyProtection="0"/>
    <xf numFmtId="0" fontId="30" fillId="63" borderId="0" applyNumberFormat="0" applyBorder="0" applyAlignment="0" applyProtection="0"/>
    <xf numFmtId="0" fontId="26" fillId="0" borderId="0" applyNumberFormat="0" applyFill="0" applyBorder="0" applyAlignment="0" applyProtection="0"/>
    <xf numFmtId="0" fontId="27" fillId="0" borderId="0" applyNumberFormat="0" applyFill="0" applyBorder="0" applyAlignment="0" applyProtection="0"/>
    <xf numFmtId="0" fontId="57" fillId="0" borderId="0" applyNumberFormat="0" applyFill="0" applyBorder="0" applyAlignment="0" applyProtection="0"/>
    <xf numFmtId="0" fontId="15" fillId="0" borderId="3" applyNumberFormat="0" applyFill="0" applyAlignment="0" applyProtection="0"/>
    <xf numFmtId="0" fontId="16" fillId="0" borderId="4" applyNumberFormat="0" applyFill="0" applyAlignment="0" applyProtection="0"/>
    <xf numFmtId="0" fontId="17" fillId="0" borderId="5" applyNumberFormat="0" applyFill="0" applyAlignment="0" applyProtection="0"/>
    <xf numFmtId="0" fontId="17" fillId="0" borderId="0" applyNumberFormat="0" applyFill="0" applyBorder="0" applyAlignment="0" applyProtection="0"/>
    <xf numFmtId="0" fontId="58" fillId="0" borderId="19" applyNumberFormat="0" applyFill="0" applyAlignment="0" applyProtection="0"/>
    <xf numFmtId="0" fontId="28" fillId="0" borderId="10" applyNumberFormat="0" applyFill="0" applyAlignment="0" applyProtection="0"/>
    <xf numFmtId="0" fontId="19" fillId="5" borderId="0" applyNumberFormat="0" applyBorder="0" applyAlignment="0" applyProtection="0"/>
    <xf numFmtId="0" fontId="18" fillId="4" borderId="0" applyNumberFormat="0" applyBorder="0" applyAlignment="0" applyProtection="0"/>
    <xf numFmtId="168" fontId="47" fillId="0" borderId="0" applyFont="0" applyFill="0" applyBorder="0" applyAlignment="0" applyProtection="0"/>
    <xf numFmtId="174" fontId="30" fillId="0" borderId="0" applyFill="0" applyBorder="0" applyAlignment="0" applyProtection="0"/>
    <xf numFmtId="174" fontId="30" fillId="0" borderId="0" applyFill="0" applyBorder="0" applyAlignment="0" applyProtection="0"/>
    <xf numFmtId="0" fontId="59" fillId="0" borderId="0" applyNumberFormat="0" applyFill="0" applyBorder="0" applyAlignment="0" applyProtection="0"/>
    <xf numFmtId="43" fontId="1" fillId="0" borderId="0" applyFont="0" applyFill="0" applyBorder="0" applyAlignment="0" applyProtection="0"/>
  </cellStyleXfs>
  <cellXfs count="71">
    <xf numFmtId="0" fontId="0" fillId="0" borderId="0" xfId="0"/>
    <xf numFmtId="0" fontId="2" fillId="0" borderId="0" xfId="1" applyFont="1"/>
    <xf numFmtId="0" fontId="3" fillId="0" borderId="0" xfId="1" applyFont="1" applyFill="1" applyBorder="1"/>
    <xf numFmtId="0" fontId="4" fillId="2" borderId="1" xfId="1" applyFont="1" applyFill="1" applyBorder="1" applyAlignment="1" applyProtection="1">
      <alignment horizontal="center"/>
    </xf>
    <xf numFmtId="0" fontId="5" fillId="0" borderId="1" xfId="1" applyFont="1" applyBorder="1"/>
    <xf numFmtId="3" fontId="3" fillId="3" borderId="1" xfId="1" applyNumberFormat="1" applyFont="1" applyFill="1" applyBorder="1"/>
    <xf numFmtId="0" fontId="3" fillId="0" borderId="1" xfId="1" applyFont="1" applyBorder="1"/>
    <xf numFmtId="0" fontId="3" fillId="0" borderId="1" xfId="1" applyFont="1" applyFill="1" applyBorder="1"/>
    <xf numFmtId="0" fontId="3" fillId="0" borderId="0" xfId="0" applyFont="1"/>
    <xf numFmtId="0" fontId="6" fillId="0" borderId="0" xfId="1" applyFont="1"/>
    <xf numFmtId="0" fontId="7" fillId="0" borderId="1" xfId="2" applyFont="1" applyBorder="1" applyAlignment="1">
      <alignment horizontal="left" vertical="center" wrapText="1"/>
    </xf>
    <xf numFmtId="0" fontId="7" fillId="0" borderId="1" xfId="2" applyFont="1" applyBorder="1" applyAlignment="1">
      <alignment horizontal="center"/>
    </xf>
    <xf numFmtId="0" fontId="3" fillId="0" borderId="1" xfId="2" applyFont="1" applyBorder="1"/>
    <xf numFmtId="3" fontId="3" fillId="0" borderId="1" xfId="2" applyNumberFormat="1" applyFont="1" applyFill="1" applyBorder="1"/>
    <xf numFmtId="3" fontId="3" fillId="3" borderId="1" xfId="2" applyNumberFormat="1" applyFont="1" applyFill="1" applyBorder="1"/>
    <xf numFmtId="0" fontId="3" fillId="0" borderId="1" xfId="2" applyFont="1" applyFill="1" applyBorder="1" applyAlignment="1">
      <alignment horizontal="left" vertical="center" wrapText="1"/>
    </xf>
    <xf numFmtId="3" fontId="3" fillId="0" borderId="1" xfId="0" applyNumberFormat="1" applyFont="1" applyBorder="1"/>
    <xf numFmtId="0" fontId="9" fillId="0" borderId="1" xfId="1" applyFont="1" applyBorder="1"/>
    <xf numFmtId="3" fontId="7" fillId="3" borderId="1" xfId="1" applyNumberFormat="1" applyFont="1" applyFill="1" applyBorder="1"/>
    <xf numFmtId="0" fontId="12" fillId="0" borderId="0" xfId="1" applyFont="1"/>
    <xf numFmtId="0" fontId="3" fillId="0" borderId="1" xfId="0" applyFont="1" applyBorder="1"/>
    <xf numFmtId="164" fontId="3" fillId="0" borderId="1" xfId="3" applyNumberFormat="1" applyFont="1" applyBorder="1"/>
    <xf numFmtId="164" fontId="3" fillId="3" borderId="1" xfId="3" applyNumberFormat="1" applyFont="1" applyFill="1" applyBorder="1"/>
    <xf numFmtId="0" fontId="3" fillId="0" borderId="1" xfId="0" applyFont="1" applyFill="1" applyBorder="1"/>
    <xf numFmtId="164" fontId="3" fillId="0" borderId="1" xfId="3" applyNumberFormat="1" applyFont="1" applyFill="1" applyBorder="1"/>
    <xf numFmtId="0" fontId="3" fillId="0" borderId="0" xfId="0" applyFont="1" applyFill="1"/>
    <xf numFmtId="3" fontId="8" fillId="3" borderId="2" xfId="4" applyNumberFormat="1" applyFont="1" applyFill="1" applyBorder="1" applyAlignment="1">
      <alignment horizontal="center" vertical="center" wrapText="1"/>
    </xf>
    <xf numFmtId="0" fontId="13" fillId="0" borderId="0" xfId="1" applyFont="1" applyFill="1" applyBorder="1"/>
    <xf numFmtId="0" fontId="14" fillId="0" borderId="0" xfId="1" applyFont="1" applyFill="1" applyBorder="1"/>
    <xf numFmtId="10" fontId="3" fillId="3" borderId="1" xfId="3" applyNumberFormat="1" applyFont="1" applyFill="1" applyBorder="1"/>
    <xf numFmtId="0" fontId="7" fillId="0" borderId="0" xfId="2" applyFont="1" applyBorder="1" applyAlignment="1">
      <alignment horizontal="center" vertical="center" wrapText="1"/>
    </xf>
    <xf numFmtId="0" fontId="5" fillId="0" borderId="0" xfId="5" applyFont="1"/>
    <xf numFmtId="0" fontId="9" fillId="0" borderId="0" xfId="5" applyFont="1"/>
    <xf numFmtId="0" fontId="3" fillId="0" borderId="1" xfId="2" applyFont="1" applyBorder="1" applyAlignment="1">
      <alignment horizontal="left"/>
    </xf>
    <xf numFmtId="3" fontId="5" fillId="0" borderId="1" xfId="5" applyNumberFormat="1" applyFont="1" applyBorder="1"/>
    <xf numFmtId="0" fontId="7" fillId="0" borderId="1" xfId="2" applyFont="1" applyBorder="1" applyAlignment="1">
      <alignment horizontal="left"/>
    </xf>
    <xf numFmtId="0" fontId="5" fillId="0" borderId="1" xfId="5" applyFont="1" applyBorder="1"/>
    <xf numFmtId="0" fontId="7" fillId="0" borderId="0" xfId="2" applyFont="1" applyBorder="1" applyAlignment="1">
      <alignment horizontal="left"/>
    </xf>
    <xf numFmtId="0" fontId="5" fillId="0" borderId="0" xfId="5" applyFont="1" applyAlignment="1">
      <alignment vertical="center" wrapText="1"/>
    </xf>
    <xf numFmtId="0" fontId="61" fillId="0" borderId="1" xfId="2" applyFont="1" applyBorder="1" applyAlignment="1">
      <alignment horizontal="left"/>
    </xf>
    <xf numFmtId="0" fontId="3" fillId="0" borderId="1" xfId="2" applyFont="1" applyFill="1" applyBorder="1" applyAlignment="1">
      <alignment horizontal="left"/>
    </xf>
    <xf numFmtId="3" fontId="5" fillId="3" borderId="1" xfId="5" applyNumberFormat="1" applyFont="1" applyFill="1" applyBorder="1"/>
    <xf numFmtId="0" fontId="5" fillId="3" borderId="1" xfId="5" applyFont="1" applyFill="1" applyBorder="1"/>
    <xf numFmtId="0" fontId="7" fillId="0" borderId="1" xfId="2" applyFont="1" applyBorder="1" applyAlignment="1">
      <alignment horizontal="center" vertical="center"/>
    </xf>
    <xf numFmtId="3" fontId="7" fillId="0" borderId="1" xfId="2" applyNumberFormat="1" applyFont="1" applyBorder="1" applyAlignment="1">
      <alignment horizontal="center" vertical="center"/>
    </xf>
    <xf numFmtId="0" fontId="3" fillId="0" borderId="1" xfId="2" applyFont="1" applyBorder="1" applyAlignment="1">
      <alignment horizontal="center" vertical="center"/>
    </xf>
    <xf numFmtId="9" fontId="3" fillId="0" borderId="1" xfId="6" applyFont="1" applyBorder="1" applyAlignment="1">
      <alignment horizontal="center" vertical="center"/>
    </xf>
    <xf numFmtId="0" fontId="3" fillId="0" borderId="1" xfId="2" applyFont="1" applyBorder="1" applyAlignment="1">
      <alignment horizontal="center" vertical="center" wrapText="1"/>
    </xf>
    <xf numFmtId="0" fontId="65" fillId="0" borderId="0" xfId="1" applyFont="1"/>
    <xf numFmtId="0" fontId="66" fillId="64" borderId="0" xfId="1" applyFont="1" applyFill="1"/>
    <xf numFmtId="0" fontId="66" fillId="65" borderId="0" xfId="1" applyFont="1" applyFill="1"/>
    <xf numFmtId="0" fontId="66" fillId="65" borderId="0" xfId="1" applyFont="1" applyFill="1" applyAlignment="1">
      <alignment vertical="center" wrapText="1"/>
    </xf>
    <xf numFmtId="0" fontId="3" fillId="0" borderId="0" xfId="0" applyFont="1" applyAlignment="1">
      <alignment vertical="center" wrapText="1"/>
    </xf>
    <xf numFmtId="0" fontId="62" fillId="0" borderId="1" xfId="1" applyFont="1" applyBorder="1"/>
    <xf numFmtId="0" fontId="64" fillId="0" borderId="1" xfId="1" applyFont="1" applyBorder="1"/>
    <xf numFmtId="0" fontId="3" fillId="0" borderId="1" xfId="1" applyFont="1" applyBorder="1" applyAlignment="1">
      <alignment vertical="center" wrapText="1"/>
    </xf>
    <xf numFmtId="0" fontId="5" fillId="0" borderId="1" xfId="5" applyFont="1" applyBorder="1" applyAlignment="1">
      <alignment vertical="center" wrapText="1"/>
    </xf>
    <xf numFmtId="3" fontId="3" fillId="0" borderId="1" xfId="1" applyNumberFormat="1" applyFont="1" applyBorder="1"/>
    <xf numFmtId="165" fontId="3" fillId="0" borderId="1" xfId="1" applyNumberFormat="1" applyFont="1" applyBorder="1"/>
    <xf numFmtId="0" fontId="3" fillId="0" borderId="1" xfId="1" applyFont="1" applyBorder="1" applyAlignment="1">
      <alignment horizontal="center"/>
    </xf>
    <xf numFmtId="3" fontId="7" fillId="0" borderId="1" xfId="1" applyNumberFormat="1" applyFont="1" applyBorder="1"/>
    <xf numFmtId="165" fontId="7" fillId="0" borderId="1" xfId="1" applyNumberFormat="1" applyFont="1" applyBorder="1"/>
    <xf numFmtId="3" fontId="3" fillId="3" borderId="1" xfId="0" applyNumberFormat="1" applyFont="1" applyFill="1" applyBorder="1"/>
    <xf numFmtId="10" fontId="5" fillId="0" borderId="1" xfId="3" applyNumberFormat="1" applyFont="1" applyBorder="1"/>
    <xf numFmtId="0" fontId="5" fillId="34" borderId="1" xfId="5" applyFont="1" applyFill="1" applyBorder="1" applyAlignment="1">
      <alignment horizontal="center"/>
    </xf>
    <xf numFmtId="0" fontId="7" fillId="0" borderId="1" xfId="1" applyFont="1" applyBorder="1"/>
    <xf numFmtId="0" fontId="9" fillId="0" borderId="1" xfId="5" applyFont="1" applyBorder="1"/>
    <xf numFmtId="0" fontId="7" fillId="0" borderId="0" xfId="0" applyFont="1"/>
    <xf numFmtId="175" fontId="3" fillId="66" borderId="1" xfId="359" applyNumberFormat="1" applyFont="1" applyFill="1" applyBorder="1" applyAlignment="1">
      <alignment horizontal="center" vertical="center"/>
    </xf>
    <xf numFmtId="3" fontId="3" fillId="66" borderId="1" xfId="2" applyNumberFormat="1" applyFont="1" applyFill="1" applyBorder="1"/>
    <xf numFmtId="0" fontId="3" fillId="66" borderId="0" xfId="0" applyFont="1" applyFill="1"/>
  </cellXfs>
  <cellStyles count="360">
    <cellStyle name="%" xfId="7"/>
    <cellStyle name="% 2" xfId="8"/>
    <cellStyle name="% 2 2" xfId="9"/>
    <cellStyle name="% 3" xfId="10"/>
    <cellStyle name="20% - Accent1" xfId="11"/>
    <cellStyle name="20% - Accent2" xfId="12"/>
    <cellStyle name="20% - Accent3" xfId="13"/>
    <cellStyle name="20% - Accent4" xfId="14"/>
    <cellStyle name="20% - Accent5" xfId="15"/>
    <cellStyle name="20% - Accent6" xfId="16"/>
    <cellStyle name="20% - Colore 1 2" xfId="17"/>
    <cellStyle name="20% - Colore 1 2 2" xfId="18"/>
    <cellStyle name="20% - Colore 1 2 2 2" xfId="19"/>
    <cellStyle name="20% - Colore 1 2 3" xfId="20"/>
    <cellStyle name="20% - Colore 2 2" xfId="21"/>
    <cellStyle name="20% - Colore 2 2 2" xfId="22"/>
    <cellStyle name="20% - Colore 2 2 2 2" xfId="23"/>
    <cellStyle name="20% - Colore 2 2 3" xfId="24"/>
    <cellStyle name="20% - Colore 3 2" xfId="25"/>
    <cellStyle name="20% - Colore 3 2 2" xfId="26"/>
    <cellStyle name="20% - Colore 3 2 2 2" xfId="27"/>
    <cellStyle name="20% - Colore 3 2 3" xfId="28"/>
    <cellStyle name="20% - Colore 4 2" xfId="29"/>
    <cellStyle name="20% - Colore 4 2 2" xfId="30"/>
    <cellStyle name="20% - Colore 4 2 2 2" xfId="31"/>
    <cellStyle name="20% - Colore 4 2 3" xfId="32"/>
    <cellStyle name="20% - Colore 5 2" xfId="33"/>
    <cellStyle name="20% - Colore 5 2 2" xfId="34"/>
    <cellStyle name="20% - Colore 5 2 2 2" xfId="35"/>
    <cellStyle name="20% - Colore 5 2 3" xfId="36"/>
    <cellStyle name="20% - Colore 6 2" xfId="37"/>
    <cellStyle name="20% - Colore 6 2 2" xfId="38"/>
    <cellStyle name="20% - Colore 6 2 2 2" xfId="39"/>
    <cellStyle name="20% - Colore 6 2 3" xfId="40"/>
    <cellStyle name="40% - Accent1" xfId="41"/>
    <cellStyle name="40% - Accent2" xfId="42"/>
    <cellStyle name="40% - Accent3" xfId="43"/>
    <cellStyle name="40% - Accent4" xfId="44"/>
    <cellStyle name="40% - Accent5" xfId="45"/>
    <cellStyle name="40% - Accent6" xfId="46"/>
    <cellStyle name="40% - Colore 1 2" xfId="47"/>
    <cellStyle name="40% - Colore 1 2 2" xfId="48"/>
    <cellStyle name="40% - Colore 1 2 2 2" xfId="49"/>
    <cellStyle name="40% - Colore 1 2 3" xfId="50"/>
    <cellStyle name="40% - Colore 2 2" xfId="51"/>
    <cellStyle name="40% - Colore 2 2 2" xfId="52"/>
    <cellStyle name="40% - Colore 2 2 2 2" xfId="53"/>
    <cellStyle name="40% - Colore 2 2 3" xfId="54"/>
    <cellStyle name="40% - Colore 3 2" xfId="55"/>
    <cellStyle name="40% - Colore 3 2 2" xfId="56"/>
    <cellStyle name="40% - Colore 3 2 2 2" xfId="57"/>
    <cellStyle name="40% - Colore 3 2 3" xfId="58"/>
    <cellStyle name="40% - Colore 4 2" xfId="59"/>
    <cellStyle name="40% - Colore 4 2 2" xfId="60"/>
    <cellStyle name="40% - Colore 4 2 2 2" xfId="61"/>
    <cellStyle name="40% - Colore 4 2 3" xfId="62"/>
    <cellStyle name="40% - Colore 5 2" xfId="63"/>
    <cellStyle name="40% - Colore 5 2 2" xfId="64"/>
    <cellStyle name="40% - Colore 5 2 2 2" xfId="65"/>
    <cellStyle name="40% - Colore 5 2 3" xfId="66"/>
    <cellStyle name="40% - Colore 6 2" xfId="67"/>
    <cellStyle name="40% - Colore 6 2 2" xfId="68"/>
    <cellStyle name="40% - Colore 6 2 2 2" xfId="69"/>
    <cellStyle name="40% - Colore 6 2 3" xfId="70"/>
    <cellStyle name="60% - Accent1" xfId="71"/>
    <cellStyle name="60% - Accent2" xfId="72"/>
    <cellStyle name="60% - Accent3" xfId="73"/>
    <cellStyle name="60% - Accent4" xfId="74"/>
    <cellStyle name="60% - Accent5" xfId="75"/>
    <cellStyle name="60% - Accent6" xfId="76"/>
    <cellStyle name="60% - Colore 1 2" xfId="77"/>
    <cellStyle name="60% - Colore 2 2" xfId="78"/>
    <cellStyle name="60% - Colore 3 2" xfId="79"/>
    <cellStyle name="60% - Colore 4 2" xfId="80"/>
    <cellStyle name="60% - Colore 5 2" xfId="81"/>
    <cellStyle name="60% - Colore 6 2" xfId="82"/>
    <cellStyle name="Accent1" xfId="83"/>
    <cellStyle name="Accent2" xfId="84"/>
    <cellStyle name="Accent3" xfId="85"/>
    <cellStyle name="Accent4" xfId="86"/>
    <cellStyle name="Accent5" xfId="87"/>
    <cellStyle name="Accent6" xfId="88"/>
    <cellStyle name="Bad" xfId="89"/>
    <cellStyle name="Calcolo 2" xfId="90"/>
    <cellStyle name="Calculation" xfId="91"/>
    <cellStyle name="Cella collegata 2" xfId="92"/>
    <cellStyle name="Cella da controllare 2" xfId="93"/>
    <cellStyle name="Check Cell" xfId="94"/>
    <cellStyle name="Collegamento ipertestuale 2" xfId="95"/>
    <cellStyle name="Collegamento ipertestuale 2 2" xfId="96"/>
    <cellStyle name="Collegamento ipertestuale 3" xfId="97"/>
    <cellStyle name="Collegamento ipertestuale 3 2" xfId="98"/>
    <cellStyle name="Collegamento ipertestuale 3 2 2" xfId="99"/>
    <cellStyle name="Collegamento ipertestuale 3 3" xfId="100"/>
    <cellStyle name="ColLevel_1_BE (2)" xfId="101"/>
    <cellStyle name="Colore 1 2" xfId="102"/>
    <cellStyle name="Colore 2 2" xfId="103"/>
    <cellStyle name="Colore 3 2" xfId="104"/>
    <cellStyle name="Colore 4 2" xfId="105"/>
    <cellStyle name="Colore 5 2" xfId="106"/>
    <cellStyle name="Colore 6 2" xfId="107"/>
    <cellStyle name="Comma [0]_353HHC" xfId="108"/>
    <cellStyle name="Comma_353HHC" xfId="109"/>
    <cellStyle name="Currency [0]_353HHC" xfId="110"/>
    <cellStyle name="Currency_353HHC" xfId="111"/>
    <cellStyle name="Date" xfId="112"/>
    <cellStyle name="Euro" xfId="113"/>
    <cellStyle name="Euro 2" xfId="114"/>
    <cellStyle name="Euro 2 2" xfId="115"/>
    <cellStyle name="Euro 3" xfId="116"/>
    <cellStyle name="Euro 3 2" xfId="117"/>
    <cellStyle name="Euro 4" xfId="118"/>
    <cellStyle name="Euro 4 2" xfId="119"/>
    <cellStyle name="Euro_2010-10-15_Investimenti_2010-2021_con calcoloammrem_2" xfId="120"/>
    <cellStyle name="Explanatory Text" xfId="121"/>
    <cellStyle name="Followed Hyperlink" xfId="122"/>
    <cellStyle name="Followed Hyperlink 2" xfId="123"/>
    <cellStyle name="Good" xfId="124"/>
    <cellStyle name="Heading 1" xfId="125"/>
    <cellStyle name="Heading 2" xfId="126"/>
    <cellStyle name="Heading 3" xfId="127"/>
    <cellStyle name="Heading 4" xfId="128"/>
    <cellStyle name="Hyperlink" xfId="129"/>
    <cellStyle name="Hyperlink 2" xfId="130"/>
    <cellStyle name="Input 2" xfId="131"/>
    <cellStyle name="Linked Cell" xfId="132"/>
    <cellStyle name="Migliaia" xfId="359" builtinId="3"/>
    <cellStyle name="Migliaia (0)_articolazione" xfId="133"/>
    <cellStyle name="Migliaia [0] 2" xfId="134"/>
    <cellStyle name="Migliaia [0] 2 2" xfId="135"/>
    <cellStyle name="Migliaia [0] 2 2 2" xfId="136"/>
    <cellStyle name="Migliaia [0] 2 3" xfId="137"/>
    <cellStyle name="Migliaia [0] 2 3 2" xfId="138"/>
    <cellStyle name="Migliaia [0] 2 4" xfId="139"/>
    <cellStyle name="Migliaia [0] 3" xfId="140"/>
    <cellStyle name="Migliaia [0] 3 2" xfId="141"/>
    <cellStyle name="Migliaia [0] 3 2 2" xfId="142"/>
    <cellStyle name="Migliaia [0] 3 3" xfId="143"/>
    <cellStyle name="Migliaia [0] 4" xfId="144"/>
    <cellStyle name="Migliaia [0] 4 2" xfId="145"/>
    <cellStyle name="Migliaia [0] 4 2 2" xfId="146"/>
    <cellStyle name="Migliaia 10" xfId="147"/>
    <cellStyle name="Migliaia 10 2" xfId="148"/>
    <cellStyle name="Migliaia 11" xfId="149"/>
    <cellStyle name="Migliaia 11 2" xfId="150"/>
    <cellStyle name="Migliaia 12" xfId="151"/>
    <cellStyle name="Migliaia 13" xfId="152"/>
    <cellStyle name="Migliaia 2" xfId="153"/>
    <cellStyle name="Migliaia 2 2" xfId="154"/>
    <cellStyle name="Migliaia 2 2 2" xfId="155"/>
    <cellStyle name="Migliaia 2 3" xfId="156"/>
    <cellStyle name="Migliaia 2 dec." xfId="157"/>
    <cellStyle name="Migliaia 3" xfId="158"/>
    <cellStyle name="Migliaia 3 2" xfId="159"/>
    <cellStyle name="Migliaia 3 3" xfId="160"/>
    <cellStyle name="Migliaia 3 3 2" xfId="161"/>
    <cellStyle name="Migliaia 4" xfId="162"/>
    <cellStyle name="Migliaia 4 2" xfId="163"/>
    <cellStyle name="Migliaia 4 3" xfId="164"/>
    <cellStyle name="Migliaia 5" xfId="165"/>
    <cellStyle name="Migliaia 5 2" xfId="166"/>
    <cellStyle name="Migliaia 5 2 2" xfId="167"/>
    <cellStyle name="Migliaia 5 3" xfId="168"/>
    <cellStyle name="Migliaia 6" xfId="169"/>
    <cellStyle name="Migliaia 6 2" xfId="170"/>
    <cellStyle name="Migliaia 6 2 2" xfId="171"/>
    <cellStyle name="Migliaia 6 3" xfId="172"/>
    <cellStyle name="Migliaia 7" xfId="173"/>
    <cellStyle name="Migliaia 7 2" xfId="174"/>
    <cellStyle name="Migliaia 7 2 2" xfId="175"/>
    <cellStyle name="Migliaia 7 3" xfId="176"/>
    <cellStyle name="Migliaia 8" xfId="177"/>
    <cellStyle name="Migliaia 8 2" xfId="178"/>
    <cellStyle name="Migliaia 8 2 2" xfId="179"/>
    <cellStyle name="Migliaia 8 3" xfId="180"/>
    <cellStyle name="Migliaia 9" xfId="181"/>
    <cellStyle name="Migliaia 9 2" xfId="182"/>
    <cellStyle name="Neutral" xfId="183"/>
    <cellStyle name="Neutrale 2" xfId="184"/>
    <cellStyle name="New Times Roman" xfId="185"/>
    <cellStyle name="Normal_2210" xfId="186"/>
    <cellStyle name="Normale" xfId="0" builtinId="0"/>
    <cellStyle name="Normale 10" xfId="187"/>
    <cellStyle name="Normale 10 2" xfId="188"/>
    <cellStyle name="Normale 11" xfId="189"/>
    <cellStyle name="Normale 11 2" xfId="190"/>
    <cellStyle name="Normale 12" xfId="191"/>
    <cellStyle name="Normale 12 2" xfId="192"/>
    <cellStyle name="Normale 13" xfId="193"/>
    <cellStyle name="Normale 13 2" xfId="194"/>
    <cellStyle name="Normale 13 2 2" xfId="195"/>
    <cellStyle name="Normale 13 3" xfId="196"/>
    <cellStyle name="Normale 14" xfId="197"/>
    <cellStyle name="Normale 14 2" xfId="198"/>
    <cellStyle name="Normale 14 2 2" xfId="199"/>
    <cellStyle name="Normale 14 3" xfId="200"/>
    <cellStyle name="Normale 15" xfId="201"/>
    <cellStyle name="Normale 15 2" xfId="202"/>
    <cellStyle name="Normale 15 2 2" xfId="203"/>
    <cellStyle name="Normale 15 3" xfId="204"/>
    <cellStyle name="Normale 16" xfId="205"/>
    <cellStyle name="Normale 16 2" xfId="206"/>
    <cellStyle name="Normale 17" xfId="207"/>
    <cellStyle name="Normale 17 2" xfId="1"/>
    <cellStyle name="Normale 17 2 2" xfId="208"/>
    <cellStyle name="Normale 17 2 3" xfId="209"/>
    <cellStyle name="Normale 17 3" xfId="210"/>
    <cellStyle name="Normale 17 3 2" xfId="211"/>
    <cellStyle name="Normale 17 3 3" xfId="212"/>
    <cellStyle name="Normale 17 4" xfId="213"/>
    <cellStyle name="Normale 17 5" xfId="214"/>
    <cellStyle name="Normale 17 6" xfId="2"/>
    <cellStyle name="Normale 18" xfId="215"/>
    <cellStyle name="Normale 18 2" xfId="216"/>
    <cellStyle name="Normale 18 2 2" xfId="217"/>
    <cellStyle name="Normale 18 3" xfId="218"/>
    <cellStyle name="Normale 19" xfId="219"/>
    <cellStyle name="Normale 19 2" xfId="220"/>
    <cellStyle name="Normale 2" xfId="5"/>
    <cellStyle name="Normale 2 2" xfId="221"/>
    <cellStyle name="Normale 2 2 2" xfId="222"/>
    <cellStyle name="Normale 2 2 3" xfId="223"/>
    <cellStyle name="Normale 2 3" xfId="224"/>
    <cellStyle name="Normale 2 4" xfId="225"/>
    <cellStyle name="Normale 2 4 2" xfId="226"/>
    <cellStyle name="Normale 2 5" xfId="227"/>
    <cellStyle name="Normale 2 6" xfId="228"/>
    <cellStyle name="Normale 2_ASTEM_foglio lavoro" xfId="229"/>
    <cellStyle name="Normale 20" xfId="230"/>
    <cellStyle name="Normale 20 2" xfId="231"/>
    <cellStyle name="Normale 20 2 2" xfId="232"/>
    <cellStyle name="Normale 20 3" xfId="233"/>
    <cellStyle name="Normale 21" xfId="234"/>
    <cellStyle name="Normale 21 2" xfId="235"/>
    <cellStyle name="Normale 21 2 2" xfId="236"/>
    <cellStyle name="Normale 21 2 3" xfId="237"/>
    <cellStyle name="Normale 21 2 4" xfId="4"/>
    <cellStyle name="Normale 21 3" xfId="238"/>
    <cellStyle name="Normale 22" xfId="239"/>
    <cellStyle name="Normale 22 2" xfId="240"/>
    <cellStyle name="Normale 23" xfId="241"/>
    <cellStyle name="Normale 3" xfId="242"/>
    <cellStyle name="Normale 3 2" xfId="243"/>
    <cellStyle name="Normale 3 3" xfId="244"/>
    <cellStyle name="Normale 3 3 2" xfId="245"/>
    <cellStyle name="Normale 3 4" xfId="246"/>
    <cellStyle name="Normale 3 5" xfId="247"/>
    <cellStyle name="Normale 3 5 2" xfId="248"/>
    <cellStyle name="Normale 3_Modello Tariffario_rev00" xfId="249"/>
    <cellStyle name="Normale 4" xfId="250"/>
    <cellStyle name="Normale 4 2" xfId="251"/>
    <cellStyle name="Normale 4 2 2" xfId="252"/>
    <cellStyle name="Normale 4 3" xfId="253"/>
    <cellStyle name="Normale 4 3 2" xfId="254"/>
    <cellStyle name="Normale 4 4" xfId="255"/>
    <cellStyle name="Normale 4 4 2" xfId="256"/>
    <cellStyle name="Normale 4 5" xfId="257"/>
    <cellStyle name="Normale 4_Modello Tariffario_rev00" xfId="258"/>
    <cellStyle name="Normale 5" xfId="259"/>
    <cellStyle name="Normale 5 2" xfId="260"/>
    <cellStyle name="Normale 5 2 2" xfId="261"/>
    <cellStyle name="Normale 5 3" xfId="262"/>
    <cellStyle name="Normale 6" xfId="263"/>
    <cellStyle name="Normale 6 2" xfId="264"/>
    <cellStyle name="Normale 6 3" xfId="265"/>
    <cellStyle name="Normale 6 3 2" xfId="266"/>
    <cellStyle name="Normale 6 4" xfId="267"/>
    <cellStyle name="Normale 6_Sviluppo_tariffario_approvato_17022009_Protos" xfId="268"/>
    <cellStyle name="Normale 7" xfId="269"/>
    <cellStyle name="Normale 7 2" xfId="270"/>
    <cellStyle name="Normale 8" xfId="271"/>
    <cellStyle name="Normale 8 2" xfId="272"/>
    <cellStyle name="Normale 9" xfId="273"/>
    <cellStyle name="Normale 9 2" xfId="274"/>
    <cellStyle name="Nota 2" xfId="275"/>
    <cellStyle name="Nota 3" xfId="276"/>
    <cellStyle name="Note" xfId="277"/>
    <cellStyle name="Note 2" xfId="278"/>
    <cellStyle name="Note 2 2" xfId="279"/>
    <cellStyle name="Note 3" xfId="280"/>
    <cellStyle name="Output 2" xfId="281"/>
    <cellStyle name="Percentuale" xfId="3" builtinId="5"/>
    <cellStyle name="Percentuale 10" xfId="282"/>
    <cellStyle name="Percentuale 10 2" xfId="283"/>
    <cellStyle name="Percentuale 10 2 2" xfId="284"/>
    <cellStyle name="Percentuale 10 3" xfId="285"/>
    <cellStyle name="Percentuale 11" xfId="286"/>
    <cellStyle name="Percentuale 11 2" xfId="287"/>
    <cellStyle name="Percentuale 11 2 2" xfId="288"/>
    <cellStyle name="Percentuale 11 3" xfId="289"/>
    <cellStyle name="Percentuale 12" xfId="290"/>
    <cellStyle name="Percentuale 12 2" xfId="291"/>
    <cellStyle name="Percentuale 13" xfId="292"/>
    <cellStyle name="Percentuale 13 2" xfId="293"/>
    <cellStyle name="Percentuale 14" xfId="294"/>
    <cellStyle name="Percentuale 15" xfId="295"/>
    <cellStyle name="Percentuale 2" xfId="6"/>
    <cellStyle name="Percentuale 2 2" xfId="296"/>
    <cellStyle name="Percentuale 2 2 2" xfId="297"/>
    <cellStyle name="Percentuale 2 3" xfId="298"/>
    <cellStyle name="Percentuale 2 3 2" xfId="299"/>
    <cellStyle name="Percentuale 2 4" xfId="300"/>
    <cellStyle name="Percentuale 2 4 2" xfId="301"/>
    <cellStyle name="Percentuale 2 5" xfId="302"/>
    <cellStyle name="Percentuale 3" xfId="303"/>
    <cellStyle name="Percentuale 3 2" xfId="304"/>
    <cellStyle name="Percentuale 3 2 2" xfId="305"/>
    <cellStyle name="Percentuale 3 3" xfId="306"/>
    <cellStyle name="Percentuale 4" xfId="307"/>
    <cellStyle name="Percentuale 4 2" xfId="308"/>
    <cellStyle name="Percentuale 5" xfId="309"/>
    <cellStyle name="Percentuale 5 2" xfId="310"/>
    <cellStyle name="Percentuale 5 2 2" xfId="311"/>
    <cellStyle name="Percentuale 5 3" xfId="312"/>
    <cellStyle name="Percentuale 6" xfId="313"/>
    <cellStyle name="Percentuale 6 2" xfId="314"/>
    <cellStyle name="Percentuale 6 2 2" xfId="315"/>
    <cellStyle name="Percentuale 6 3" xfId="316"/>
    <cellStyle name="Percentuale 7" xfId="317"/>
    <cellStyle name="Percentuale 7 2" xfId="318"/>
    <cellStyle name="Percentuale 7 2 2" xfId="319"/>
    <cellStyle name="Percentuale 7 3" xfId="320"/>
    <cellStyle name="Percentuale 8" xfId="321"/>
    <cellStyle name="Percentuale 9" xfId="322"/>
    <cellStyle name="Percentuale 9 2" xfId="323"/>
    <cellStyle name="Percentuale 9 2 2" xfId="324"/>
    <cellStyle name="Percentuale 9 3" xfId="325"/>
    <cellStyle name="Puntato" xfId="326"/>
    <cellStyle name="RowLevel_1_BE (2)" xfId="327"/>
    <cellStyle name="Senza nome1" xfId="328"/>
    <cellStyle name="Senza nome1 2" xfId="329"/>
    <cellStyle name="Senza nome2" xfId="330"/>
    <cellStyle name="Senza nome3" xfId="331"/>
    <cellStyle name="Senza nome4" xfId="332"/>
    <cellStyle name="Senza nome4 2" xfId="333"/>
    <cellStyle name="Senza nome5" xfId="334"/>
    <cellStyle name="Senza nome5 2" xfId="335"/>
    <cellStyle name="Senza nome6" xfId="336"/>
    <cellStyle name="Senza nome6 2" xfId="337"/>
    <cellStyle name="Senza nome7" xfId="338"/>
    <cellStyle name="Senza nome7 2" xfId="339"/>
    <cellStyle name="Senza nome8" xfId="340"/>
    <cellStyle name="Senza nome8 2" xfId="341"/>
    <cellStyle name="Senza nome9" xfId="342"/>
    <cellStyle name="Senza nome9 2" xfId="343"/>
    <cellStyle name="Testo avviso 2" xfId="344"/>
    <cellStyle name="Testo descrittivo 2" xfId="345"/>
    <cellStyle name="Title" xfId="346"/>
    <cellStyle name="Titolo 1 2" xfId="347"/>
    <cellStyle name="Titolo 2 2" xfId="348"/>
    <cellStyle name="Titolo 3 2" xfId="349"/>
    <cellStyle name="Titolo 4 2" xfId="350"/>
    <cellStyle name="Total" xfId="351"/>
    <cellStyle name="Totale 2" xfId="352"/>
    <cellStyle name="Valore non valido 2" xfId="353"/>
    <cellStyle name="Valore valido 2" xfId="354"/>
    <cellStyle name="Valuta (0)_articolazione" xfId="355"/>
    <cellStyle name="Valuta 2" xfId="356"/>
    <cellStyle name="Valuta 2 2" xfId="357"/>
    <cellStyle name="Warning Text" xfId="358"/>
  </cellStyles>
  <dxfs count="6">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92D050"/>
        </patternFill>
      </fill>
    </dxf>
    <dxf>
      <fill>
        <patternFill>
          <bgColor rgb="FFFF0000"/>
        </patternFill>
      </fill>
    </dxf>
  </dxfs>
  <tableStyles count="0" defaultTableStyle="TableStyleMedium2" defaultPivotStyle="PivotStyleMedium9"/>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3.xml"/><Relationship Id="rId5" Type="http://schemas.openxmlformats.org/officeDocument/2006/relationships/externalLink" Target="externalLinks/externalLink2.xml"/><Relationship Id="rId10" Type="http://schemas.openxmlformats.org/officeDocument/2006/relationships/calcChain" Target="calcChain.xml"/><Relationship Id="rId4" Type="http://schemas.openxmlformats.org/officeDocument/2006/relationships/externalLink" Target="externalLinks/externalLink1.xml"/><Relationship Id="rId9"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Direttore\Desktop\AEEG\MTI%202014-2015\ACQUA%20NOVARA.VCO\CalcoloMTI_vs02%20ACQUA_NOVCO\00_Input.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Users\Direttore\Desktop\AEEG\MTI%202014-2015\ACQUA%20NOVARA.VCO\CalcoloMTI_vs02%20ACQUA_NOVCO\tool_calcolo_MTT.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Direttore\Desktop\AEEG\MTI%202014-2015\ACQUA%20NOVARA.VCO\CalcoloMTI_vs02%20ACQUA_NOVCO\A_PTar.xlsm"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scl"/>
      <sheetName val="ModATO"/>
      <sheetName val="ModCO"/>
      <sheetName val="ModStratificazione_fin"/>
      <sheetName val="ModStratificazione_fin (2)"/>
      <sheetName val="ModStratificazione_fin (3)"/>
      <sheetName val="ModLibro_fin"/>
      <sheetName val="NuoviInvest"/>
      <sheetName val="EnAmm_LIC"/>
      <sheetName val="Dismiss"/>
      <sheetName val="ModStrat(4)eOF"/>
      <sheetName val="ModScambiSog"/>
      <sheetName val="ModScambiTariffe"/>
      <sheetName val="ModScambiCosti"/>
      <sheetName val="ModTariffe"/>
      <sheetName val="ModTariffe (2)"/>
      <sheetName val="ModTariffe (3)"/>
      <sheetName val="ModQFissa"/>
      <sheetName val="ModQFissa (2)"/>
      <sheetName val="ModQFissa (3)"/>
      <sheetName val="Sintesi_Ricavi"/>
      <sheetName val="NuoviDati_Cons"/>
      <sheetName val="Output PTar"/>
      <sheetName val="PEF_MTT"/>
      <sheetName val="AltriDati"/>
    </sheetNames>
    <sheetDataSet>
      <sheetData sheetId="0"/>
      <sheetData sheetId="1"/>
      <sheetData sheetId="2">
        <row r="4">
          <cell r="O4">
            <v>2000464</v>
          </cell>
          <cell r="P4">
            <v>40136</v>
          </cell>
        </row>
        <row r="6">
          <cell r="O6">
            <v>8777351</v>
          </cell>
          <cell r="P6">
            <v>221546</v>
          </cell>
        </row>
        <row r="7">
          <cell r="O7">
            <v>4799754</v>
          </cell>
        </row>
        <row r="8">
          <cell r="O8">
            <v>8062589</v>
          </cell>
          <cell r="P8">
            <v>510140</v>
          </cell>
        </row>
        <row r="9">
          <cell r="O9">
            <v>9226981</v>
          </cell>
          <cell r="P9">
            <v>17806</v>
          </cell>
        </row>
        <row r="12">
          <cell r="O12">
            <v>10035891</v>
          </cell>
          <cell r="P12">
            <v>236824</v>
          </cell>
        </row>
        <row r="14">
          <cell r="O14">
            <v>77491</v>
          </cell>
        </row>
        <row r="15">
          <cell r="O15">
            <v>458088</v>
          </cell>
        </row>
        <row r="17">
          <cell r="O17">
            <v>730479</v>
          </cell>
          <cell r="P17">
            <v>24624</v>
          </cell>
        </row>
      </sheetData>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STRUZIONI"/>
      <sheetName val="RISULTATI"/>
      <sheetName val="NUOVI INPUT"/>
      <sheetName val="ModATO"/>
      <sheetName val="ModCO"/>
      <sheetName val="ModStratificazione"/>
      <sheetName val="ModStratificazione (2)"/>
      <sheetName val="ModStratificazione (3)"/>
      <sheetName val="ModStratificazione (4)"/>
      <sheetName val="ModLibro"/>
      <sheetName val="ModAmbito"/>
      <sheetName val="ModComuniAmbito"/>
      <sheetName val="ModScambiSog"/>
      <sheetName val="ModScambiTariffe"/>
      <sheetName val="ModScambiCosti"/>
      <sheetName val="costi operativi"/>
      <sheetName val="costi immobilizz"/>
      <sheetName val="totali_modello"/>
      <sheetName val="gradualità"/>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row r="72">
          <cell r="C72">
            <v>8769379.8522936981</v>
          </cell>
        </row>
      </sheetData>
      <sheetData sheetId="17"/>
      <sheetData sheetId="18"/>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heck"/>
      <sheetName val="Discl"/>
      <sheetName val="Input_ATOeAEEG"/>
      <sheetName val="Input_Cons"/>
      <sheetName val="NuoviInv_1"/>
      <sheetName val="NuoviInv_2"/>
      <sheetName val="NuoviInv_3"/>
      <sheetName val="Opz_SchReg"/>
      <sheetName val="Scelte_Fin"/>
      <sheetName val="Dismis"/>
      <sheetName val="Capex"/>
      <sheetName val="FoNI"/>
      <sheetName val="Rc"/>
      <sheetName val="Opex"/>
      <sheetName val="VRG"/>
      <sheetName val="PianoTariffario"/>
      <sheetName val="Aliquote"/>
      <sheetName val="Deflatori"/>
      <sheetName val="Input_FormatMTT"/>
      <sheetName val="ModStratificazione (FIN_aliq)"/>
      <sheetName val="ModStratificazione (1_tot)"/>
      <sheetName val="ModStratificazione (1_FIN_prop)"/>
      <sheetName val="ModStratificazione (1_FIN)"/>
      <sheetName val="ModStratificazione (1_TEC)"/>
      <sheetName val="ModStratificazione (2_tot)"/>
      <sheetName val="ModStratificazione (2_FIN_prop)"/>
      <sheetName val="ModStratificazione (2_FIN)"/>
      <sheetName val="ModStratificazione (2_TEC)"/>
      <sheetName val="ModStratificazione (3_tot)"/>
      <sheetName val="ModStratificazione (3_FIN_prop)"/>
      <sheetName val="ModStratificazione (3_FIN)"/>
      <sheetName val="ModStratificazione (3_TEC)"/>
      <sheetName val="ModLibro (tot)"/>
      <sheetName val="ModLibro (FIN_prop)"/>
      <sheetName val="ModLibro (FIN)"/>
      <sheetName val="ModLibro (TEC)"/>
      <sheetName val="defla_a"/>
      <sheetName val="ALIQFIN"/>
      <sheetName val="IMN (1_iniz)"/>
      <sheetName val="IMN (1_AMTEC)"/>
      <sheetName val="IMN (1_AMFIN)"/>
      <sheetName val="IMN (2_iniz)"/>
      <sheetName val="IMN (2_AMTEC)"/>
      <sheetName val="IMN (2_AMFIN)"/>
      <sheetName val="IMN (3_iniz)"/>
      <sheetName val="IMN (3_AMTEC)"/>
      <sheetName val="IMN (3_AMFIN)"/>
      <sheetName val="Cfr_MTT_MTI"/>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17">
          <cell r="C17">
            <v>2999714</v>
          </cell>
          <cell r="D17">
            <v>3694615</v>
          </cell>
          <cell r="E17">
            <v>3347164.5</v>
          </cell>
          <cell r="F17">
            <v>3417454.9544999995</v>
          </cell>
          <cell r="G17">
            <v>3444794.5941359997</v>
          </cell>
          <cell r="H17">
            <v>3472352.9508890877</v>
          </cell>
          <cell r="I17">
            <v>3500131.7744962005</v>
          </cell>
          <cell r="J17">
            <v>3528132.8286921703</v>
          </cell>
          <cell r="K17">
            <v>3556357.8913217075</v>
          </cell>
          <cell r="L17">
            <v>3584808.7544522812</v>
          </cell>
          <cell r="M17">
            <v>3613487.2244878993</v>
          </cell>
          <cell r="N17">
            <v>3642395.1222838024</v>
          </cell>
          <cell r="O17">
            <v>3671534.2832620726</v>
          </cell>
          <cell r="P17">
            <v>3700906.5575281694</v>
          </cell>
          <cell r="Q17">
            <v>3730513.8099883948</v>
          </cell>
          <cell r="R17">
            <v>3760357.920468302</v>
          </cell>
          <cell r="S17">
            <v>3790440.7838320485</v>
          </cell>
          <cell r="T17">
            <v>3820764.3101027049</v>
          </cell>
          <cell r="U17">
            <v>3851330.4245835268</v>
          </cell>
          <cell r="V17">
            <v>3882141.0679801949</v>
          </cell>
          <cell r="W17">
            <v>3913198.1965240366</v>
          </cell>
          <cell r="X17">
            <v>3944503.782096229</v>
          </cell>
          <cell r="Y17">
            <v>3976059.8123529991</v>
          </cell>
          <cell r="Z17">
            <v>4007868.2908518231</v>
          </cell>
          <cell r="AA17">
            <v>4039931.2371786376</v>
          </cell>
          <cell r="AB17">
            <v>4072250.6870760666</v>
          </cell>
          <cell r="AC17">
            <v>4104828.6925726752</v>
          </cell>
          <cell r="AD17">
            <v>4137667.3221132564</v>
          </cell>
        </row>
        <row r="18">
          <cell r="C18">
            <v>1051076</v>
          </cell>
          <cell r="D18">
            <v>1251345</v>
          </cell>
          <cell r="E18">
            <v>1277623.2449999999</v>
          </cell>
          <cell r="F18">
            <v>1304453.3331449998</v>
          </cell>
          <cell r="G18">
            <v>1327933.4931416097</v>
          </cell>
          <cell r="H18">
            <v>1351836.2960181588</v>
          </cell>
          <cell r="I18">
            <v>1376169.3493464857</v>
          </cell>
          <cell r="J18">
            <v>1400940.3976347225</v>
          </cell>
          <cell r="K18">
            <v>1426157.3247921476</v>
          </cell>
          <cell r="L18">
            <v>1451828.1566384062</v>
          </cell>
          <cell r="M18">
            <v>1477961.0634578976</v>
          </cell>
          <cell r="N18">
            <v>1504564.3626001398</v>
          </cell>
          <cell r="O18">
            <v>1531646.5211269422</v>
          </cell>
          <cell r="P18">
            <v>1559216.1585072272</v>
          </cell>
          <cell r="Q18">
            <v>1587282.0493603572</v>
          </cell>
          <cell r="R18">
            <v>1587282.0493603572</v>
          </cell>
          <cell r="S18">
            <v>1587282.0493603572</v>
          </cell>
          <cell r="T18">
            <v>1587282.0493603572</v>
          </cell>
          <cell r="U18">
            <v>1587282.0493603572</v>
          </cell>
          <cell r="V18">
            <v>1587282.0493603572</v>
          </cell>
          <cell r="W18">
            <v>1587282.0493603572</v>
          </cell>
          <cell r="X18">
            <v>1587282.0493603572</v>
          </cell>
          <cell r="Y18">
            <v>1587282.0493603572</v>
          </cell>
          <cell r="Z18">
            <v>1587282.0493603572</v>
          </cell>
          <cell r="AA18">
            <v>1587282.0493603572</v>
          </cell>
          <cell r="AB18">
            <v>1587282.0493603572</v>
          </cell>
          <cell r="AC18">
            <v>1587282.0493603572</v>
          </cell>
          <cell r="AD18">
            <v>1587282.0493603572</v>
          </cell>
        </row>
        <row r="19">
          <cell r="C19">
            <v>1.05261016</v>
          </cell>
          <cell r="D19">
            <v>1.0424409999999997</v>
          </cell>
          <cell r="E19">
            <v>1.0393779999999999</v>
          </cell>
          <cell r="F19">
            <v>1.036324</v>
          </cell>
          <cell r="G19">
            <v>1.036324</v>
          </cell>
          <cell r="H19">
            <v>1.036324</v>
          </cell>
          <cell r="I19">
            <v>1.036324</v>
          </cell>
          <cell r="J19">
            <v>1.036324</v>
          </cell>
          <cell r="K19">
            <v>1.036324</v>
          </cell>
          <cell r="L19">
            <v>1.036324</v>
          </cell>
          <cell r="M19">
            <v>1.036324</v>
          </cell>
          <cell r="N19">
            <v>1.036324</v>
          </cell>
          <cell r="O19">
            <v>1.036324</v>
          </cell>
          <cell r="P19">
            <v>1.018</v>
          </cell>
          <cell r="Q19">
            <v>1</v>
          </cell>
          <cell r="R19">
            <v>1</v>
          </cell>
          <cell r="S19">
            <v>1</v>
          </cell>
          <cell r="T19">
            <v>1</v>
          </cell>
          <cell r="U19">
            <v>1</v>
          </cell>
          <cell r="V19">
            <v>1</v>
          </cell>
          <cell r="W19">
            <v>1</v>
          </cell>
          <cell r="X19">
            <v>1</v>
          </cell>
          <cell r="Y19">
            <v>1</v>
          </cell>
          <cell r="Z19">
            <v>1</v>
          </cell>
          <cell r="AA19">
            <v>1</v>
          </cell>
          <cell r="AB19">
            <v>1</v>
          </cell>
          <cell r="AC19">
            <v>1</v>
          </cell>
          <cell r="AD19">
            <v>1</v>
          </cell>
        </row>
        <row r="20">
          <cell r="C20">
            <v>1106373.2765321599</v>
          </cell>
          <cell r="D20">
            <v>1304453.3331449996</v>
          </cell>
          <cell r="E20">
            <v>1327933.4931416097</v>
          </cell>
          <cell r="F20">
            <v>1351836.2960181588</v>
          </cell>
          <cell r="G20">
            <v>1376169.3493464857</v>
          </cell>
          <cell r="H20">
            <v>1400940.3976347225</v>
          </cell>
          <cell r="I20">
            <v>1426157.3247921474</v>
          </cell>
          <cell r="J20">
            <v>1451828.1566384062</v>
          </cell>
          <cell r="K20">
            <v>1477961.0634578976</v>
          </cell>
          <cell r="L20">
            <v>1504564.3626001398</v>
          </cell>
          <cell r="M20">
            <v>1531646.5211269422</v>
          </cell>
          <cell r="N20">
            <v>1559216.1585072274</v>
          </cell>
          <cell r="O20">
            <v>1587282.0493603572</v>
          </cell>
          <cell r="P20">
            <v>1587282.0493603572</v>
          </cell>
          <cell r="Q20">
            <v>1587282.0493603572</v>
          </cell>
          <cell r="R20">
            <v>1587282.0493603572</v>
          </cell>
          <cell r="S20">
            <v>1587282.0493603572</v>
          </cell>
          <cell r="T20">
            <v>1587282.0493603572</v>
          </cell>
          <cell r="U20">
            <v>1587282.0493603572</v>
          </cell>
          <cell r="V20">
            <v>1587282.0493603572</v>
          </cell>
          <cell r="W20">
            <v>1587282.0493603572</v>
          </cell>
          <cell r="X20">
            <v>1587282.0493603572</v>
          </cell>
          <cell r="Y20">
            <v>1587282.0493603572</v>
          </cell>
          <cell r="Z20">
            <v>1587282.0493603572</v>
          </cell>
          <cell r="AA20">
            <v>1587282.0493603572</v>
          </cell>
          <cell r="AB20">
            <v>1587282.0493603572</v>
          </cell>
          <cell r="AC20">
            <v>1587282.0493603572</v>
          </cell>
          <cell r="AD20">
            <v>1587282.0493603572</v>
          </cell>
        </row>
        <row r="21">
          <cell r="C21" t="str">
            <v>SI</v>
          </cell>
          <cell r="D21" t="str">
            <v>SI</v>
          </cell>
          <cell r="E21" t="str">
            <v>SI</v>
          </cell>
          <cell r="F21" t="str">
            <v>SI</v>
          </cell>
          <cell r="G21" t="str">
            <v>SI</v>
          </cell>
          <cell r="H21" t="str">
            <v>SI</v>
          </cell>
          <cell r="I21" t="str">
            <v>SI</v>
          </cell>
          <cell r="J21" t="str">
            <v>SI</v>
          </cell>
          <cell r="K21" t="str">
            <v>SI</v>
          </cell>
          <cell r="L21" t="str">
            <v>SI</v>
          </cell>
          <cell r="M21" t="str">
            <v>SI</v>
          </cell>
          <cell r="N21" t="str">
            <v>SI</v>
          </cell>
          <cell r="O21" t="str">
            <v>SI</v>
          </cell>
          <cell r="P21" t="str">
            <v>SI</v>
          </cell>
          <cell r="Q21" t="str">
            <v>SI</v>
          </cell>
          <cell r="R21" t="str">
            <v>SI</v>
          </cell>
          <cell r="S21" t="str">
            <v>SI</v>
          </cell>
          <cell r="T21" t="str">
            <v>SI</v>
          </cell>
          <cell r="U21" t="str">
            <v>SI</v>
          </cell>
          <cell r="V21" t="str">
            <v>SI</v>
          </cell>
          <cell r="W21" t="str">
            <v>SI</v>
          </cell>
          <cell r="X21" t="str">
            <v>SI</v>
          </cell>
          <cell r="Y21" t="str">
            <v>SI</v>
          </cell>
          <cell r="Z21" t="str">
            <v>SI</v>
          </cell>
          <cell r="AA21" t="str">
            <v>SI</v>
          </cell>
          <cell r="AB21" t="str">
            <v>SI</v>
          </cell>
          <cell r="AC21" t="str">
            <v>SI</v>
          </cell>
          <cell r="AD21" t="str">
            <v>SI</v>
          </cell>
        </row>
        <row r="22">
          <cell r="C22">
            <v>58378618.672438525</v>
          </cell>
          <cell r="D22">
            <v>60831417.999566942</v>
          </cell>
          <cell r="E22">
            <v>62290660.233326212</v>
          </cell>
          <cell r="F22">
            <v>64042762.201965488</v>
          </cell>
          <cell r="G22">
            <v>64947135.349582523</v>
          </cell>
          <cell r="H22">
            <v>66314869.342157617</v>
          </cell>
          <cell r="I22">
            <v>67255569.81061618</v>
          </cell>
          <cell r="J22">
            <v>67832170.079505578</v>
          </cell>
          <cell r="K22">
            <v>68284967.652960449</v>
          </cell>
          <cell r="L22">
            <v>68535538.709264547</v>
          </cell>
          <cell r="M22">
            <v>68931652.304794937</v>
          </cell>
          <cell r="N22">
            <v>69672366.322410688</v>
          </cell>
          <cell r="O22">
            <v>69879879.847747132</v>
          </cell>
          <cell r="P22">
            <v>67039383.469211988</v>
          </cell>
          <cell r="Q22">
            <v>66430945.130689397</v>
          </cell>
          <cell r="R22">
            <v>64607901.834910989</v>
          </cell>
          <cell r="S22">
            <v>63216366.356563307</v>
          </cell>
          <cell r="T22">
            <v>61799514.760154627</v>
          </cell>
          <cell r="U22">
            <v>60485355.050686523</v>
          </cell>
          <cell r="V22">
            <v>59391950.210869513</v>
          </cell>
          <cell r="W22">
            <v>58321567.895343728</v>
          </cell>
          <cell r="X22">
            <v>57343020.325097233</v>
          </cell>
          <cell r="Y22">
            <v>56498455.056166962</v>
          </cell>
          <cell r="Z22">
            <v>55909725.097512498</v>
          </cell>
          <cell r="AA22">
            <v>55388353.41297058</v>
          </cell>
          <cell r="AB22">
            <v>54807067.197190911</v>
          </cell>
          <cell r="AC22">
            <v>54119726.708666638</v>
          </cell>
          <cell r="AD22">
            <v>53548572.387991235</v>
          </cell>
        </row>
        <row r="23">
          <cell r="C23">
            <v>0.5</v>
          </cell>
          <cell r="D23">
            <v>0.5</v>
          </cell>
          <cell r="E23">
            <v>0.5</v>
          </cell>
          <cell r="F23">
            <v>0.5</v>
          </cell>
          <cell r="G23">
            <v>0.5</v>
          </cell>
          <cell r="H23">
            <v>0.5</v>
          </cell>
          <cell r="I23">
            <v>0.5</v>
          </cell>
          <cell r="J23">
            <v>0.5</v>
          </cell>
          <cell r="K23">
            <v>0.5</v>
          </cell>
          <cell r="L23">
            <v>0.5</v>
          </cell>
          <cell r="M23">
            <v>0.5</v>
          </cell>
          <cell r="N23">
            <v>0.5</v>
          </cell>
          <cell r="O23">
            <v>0.5</v>
          </cell>
          <cell r="P23">
            <v>0.5</v>
          </cell>
          <cell r="Q23">
            <v>0.5</v>
          </cell>
          <cell r="R23">
            <v>0.5</v>
          </cell>
          <cell r="S23">
            <v>0.5</v>
          </cell>
          <cell r="T23">
            <v>0.5</v>
          </cell>
          <cell r="U23">
            <v>0.5</v>
          </cell>
          <cell r="V23">
            <v>0.5</v>
          </cell>
          <cell r="W23">
            <v>0.5</v>
          </cell>
          <cell r="X23">
            <v>0.5</v>
          </cell>
          <cell r="Y23">
            <v>0.5</v>
          </cell>
          <cell r="Z23">
            <v>0.5</v>
          </cell>
          <cell r="AA23">
            <v>0.5</v>
          </cell>
          <cell r="AB23">
            <v>0.5</v>
          </cell>
          <cell r="AC23">
            <v>0.5</v>
          </cell>
          <cell r="AD23">
            <v>0.5</v>
          </cell>
        </row>
        <row r="24">
          <cell r="C24">
            <v>1893340.7234678401</v>
          </cell>
          <cell r="D24">
            <v>2390161.6668550004</v>
          </cell>
          <cell r="E24">
            <v>2019231.0068583903</v>
          </cell>
          <cell r="F24">
            <v>2065618.6584818407</v>
          </cell>
          <cell r="G24">
            <v>2068625.244789514</v>
          </cell>
          <cell r="H24">
            <v>2071412.5532543652</v>
          </cell>
          <cell r="I24">
            <v>2073974.4497040531</v>
          </cell>
          <cell r="J24">
            <v>2076304.6720537641</v>
          </cell>
          <cell r="K24">
            <v>2078396.8278638099</v>
          </cell>
          <cell r="L24">
            <v>2080244.3918521414</v>
          </cell>
          <cell r="M24">
            <v>2081840.7033609571</v>
          </cell>
          <cell r="N24">
            <v>2083178.9637765749</v>
          </cell>
          <cell r="O24">
            <v>2084252.2339017154</v>
          </cell>
          <cell r="P24">
            <v>2113624.5081678121</v>
          </cell>
          <cell r="Q24">
            <v>2143231.7606280376</v>
          </cell>
          <cell r="R24">
            <v>2173075.8711079448</v>
          </cell>
          <cell r="S24">
            <v>2203158.7344716913</v>
          </cell>
          <cell r="T24">
            <v>2233482.2607423477</v>
          </cell>
          <cell r="U24">
            <v>2264048.3752231696</v>
          </cell>
          <cell r="V24">
            <v>2294859.0186198377</v>
          </cell>
          <cell r="W24">
            <v>2325916.1471636794</v>
          </cell>
          <cell r="X24">
            <v>2357221.7327358718</v>
          </cell>
          <cell r="Y24">
            <v>2388777.7629926419</v>
          </cell>
          <cell r="Z24">
            <v>2420586.2414914658</v>
          </cell>
          <cell r="AA24">
            <v>2452649.1878182804</v>
          </cell>
          <cell r="AB24">
            <v>2484968.6377157094</v>
          </cell>
          <cell r="AC24">
            <v>2517546.643212318</v>
          </cell>
          <cell r="AD24">
            <v>2550385.2727528992</v>
          </cell>
        </row>
        <row r="25">
          <cell r="C25">
            <v>50260052.012200005</v>
          </cell>
          <cell r="D25">
            <v>48926441.410799995</v>
          </cell>
          <cell r="E25">
            <v>48926441.410799995</v>
          </cell>
          <cell r="F25">
            <v>48926441.410799995</v>
          </cell>
          <cell r="G25">
            <v>48926441.410799995</v>
          </cell>
          <cell r="H25">
            <v>48926441.410799995</v>
          </cell>
          <cell r="I25">
            <v>48926441.410799995</v>
          </cell>
          <cell r="J25">
            <v>48926441.410799995</v>
          </cell>
          <cell r="K25">
            <v>48926441.410799995</v>
          </cell>
          <cell r="L25">
            <v>48926441.410799995</v>
          </cell>
          <cell r="M25">
            <v>48926441.410799995</v>
          </cell>
          <cell r="N25">
            <v>48926441.410799995</v>
          </cell>
          <cell r="O25">
            <v>48926441.410799995</v>
          </cell>
          <cell r="P25">
            <v>48926441.410799995</v>
          </cell>
          <cell r="Q25">
            <v>48926441.410799995</v>
          </cell>
          <cell r="R25">
            <v>48926441.410799995</v>
          </cell>
          <cell r="S25">
            <v>48926441.410799995</v>
          </cell>
          <cell r="T25">
            <v>48926441.410799995</v>
          </cell>
          <cell r="U25">
            <v>48926441.410799995</v>
          </cell>
          <cell r="V25">
            <v>48926441.410799995</v>
          </cell>
          <cell r="W25">
            <v>48926441.410799995</v>
          </cell>
          <cell r="X25">
            <v>48926441.410799995</v>
          </cell>
          <cell r="Y25">
            <v>48926441.410799995</v>
          </cell>
          <cell r="Z25">
            <v>48926441.410799995</v>
          </cell>
          <cell r="AA25">
            <v>48926441.410799995</v>
          </cell>
          <cell r="AB25">
            <v>48926441.410799995</v>
          </cell>
          <cell r="AC25">
            <v>48926441.410799995</v>
          </cell>
          <cell r="AD25">
            <v>48926441.410799995</v>
          </cell>
        </row>
        <row r="26">
          <cell r="C26">
            <v>0</v>
          </cell>
          <cell r="D26">
            <v>0</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cell r="W26">
            <v>0</v>
          </cell>
          <cell r="X26">
            <v>0</v>
          </cell>
          <cell r="Y26">
            <v>0</v>
          </cell>
          <cell r="Z26">
            <v>0</v>
          </cell>
          <cell r="AA26">
            <v>0</v>
          </cell>
          <cell r="AB26">
            <v>0</v>
          </cell>
          <cell r="AC26">
            <v>0</v>
          </cell>
          <cell r="AD26">
            <v>0</v>
          </cell>
        </row>
        <row r="29">
          <cell r="C29">
            <v>1.0548089634601834</v>
          </cell>
          <cell r="D29">
            <v>1.0582227556235753</v>
          </cell>
          <cell r="E29">
            <v>1.0273192771677688</v>
          </cell>
          <cell r="F29">
            <v>1.0266651050103708</v>
          </cell>
          <cell r="G29">
            <v>1.0133910739168666</v>
          </cell>
          <cell r="H29">
            <v>1.0202133427936741</v>
          </cell>
          <cell r="I29">
            <v>1.0134489692252855</v>
          </cell>
          <cell r="J29">
            <v>1.007921820061263</v>
          </cell>
          <cell r="K29">
            <v>1.0060484886236634</v>
          </cell>
          <cell r="L29">
            <v>1.0030840384029909</v>
          </cell>
          <cell r="M29">
            <v>1.0051557946723846</v>
          </cell>
          <cell r="N29">
            <v>1.0100396072430733</v>
          </cell>
          <cell r="O29">
            <v>1.0023865095041773</v>
          </cell>
          <cell r="P29">
            <v>0.95962020644675405</v>
          </cell>
          <cell r="Q29">
            <v>0.99072504494816638</v>
          </cell>
          <cell r="R29">
            <v>0.97266276389258399</v>
          </cell>
          <cell r="S29">
            <v>0.97848833088055531</v>
          </cell>
          <cell r="T29">
            <v>0.97764450702023697</v>
          </cell>
          <cell r="U29">
            <v>0.97878827682408942</v>
          </cell>
          <cell r="V29">
            <v>0.98193171095214937</v>
          </cell>
          <cell r="W29">
            <v>0.98199822171839279</v>
          </cell>
          <cell r="X29">
            <v>0.98323015620176135</v>
          </cell>
          <cell r="Y29">
            <v>0.98524988661992163</v>
          </cell>
          <cell r="Z29">
            <v>0.98947617471036475</v>
          </cell>
          <cell r="AA29">
            <v>0.99055302047953309</v>
          </cell>
          <cell r="AB29">
            <v>0.98941429281797899</v>
          </cell>
          <cell r="AC29">
            <v>0.98742056956361368</v>
          </cell>
          <cell r="AD29">
            <v>0.98937019609960897</v>
          </cell>
        </row>
      </sheetData>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 sheetId="41"/>
      <sheetData sheetId="42"/>
      <sheetData sheetId="43"/>
      <sheetData sheetId="44"/>
      <sheetData sheetId="45"/>
      <sheetData sheetId="46"/>
      <sheetData sheetId="47"/>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Foglio1"/>
  <dimension ref="A1:AF91"/>
  <sheetViews>
    <sheetView showGridLines="0" tabSelected="1" zoomScaleNormal="100" workbookViewId="0">
      <selection activeCell="C51" sqref="C51"/>
    </sheetView>
  </sheetViews>
  <sheetFormatPr defaultColWidth="8.85546875" defaultRowHeight="12"/>
  <cols>
    <col min="1" max="1" width="2.42578125" style="8" customWidth="1"/>
    <col min="2" max="2" width="41.140625" style="8" customWidth="1"/>
    <col min="3" max="3" width="9.7109375" style="8" customWidth="1"/>
    <col min="4" max="4" width="16" style="8" customWidth="1"/>
    <col min="5" max="16384" width="8.85546875" style="8"/>
  </cols>
  <sheetData>
    <row r="1" spans="2:31" ht="12.75">
      <c r="B1" s="19" t="s">
        <v>13</v>
      </c>
      <c r="C1" s="2"/>
      <c r="D1" s="2"/>
    </row>
    <row r="2" spans="2:31" ht="7.9" customHeight="1">
      <c r="B2" s="1"/>
      <c r="C2" s="2"/>
      <c r="D2" s="2"/>
    </row>
    <row r="3" spans="2:31">
      <c r="B3" s="49" t="s">
        <v>20</v>
      </c>
      <c r="C3" s="9"/>
      <c r="D3" s="9"/>
    </row>
    <row r="4" spans="2:31">
      <c r="B4" s="2"/>
      <c r="C4" s="9"/>
      <c r="D4" s="9"/>
    </row>
    <row r="5" spans="2:31">
      <c r="B5" s="10" t="s">
        <v>8</v>
      </c>
      <c r="C5" s="11" t="s">
        <v>9</v>
      </c>
      <c r="D5" s="11">
        <v>2014</v>
      </c>
      <c r="E5" s="11">
        <v>2015</v>
      </c>
      <c r="F5" s="11">
        <v>2016</v>
      </c>
      <c r="G5" s="11">
        <v>2017</v>
      </c>
      <c r="H5" s="11">
        <v>2018</v>
      </c>
      <c r="I5" s="11">
        <v>2019</v>
      </c>
      <c r="J5" s="11">
        <v>2020</v>
      </c>
      <c r="K5" s="11">
        <v>2021</v>
      </c>
      <c r="L5" s="11">
        <v>2022</v>
      </c>
      <c r="M5" s="11">
        <v>2023</v>
      </c>
      <c r="N5" s="11">
        <v>2024</v>
      </c>
      <c r="O5" s="11">
        <v>2025</v>
      </c>
      <c r="P5" s="11">
        <v>2026</v>
      </c>
      <c r="Q5" s="11">
        <v>2027</v>
      </c>
      <c r="R5" s="11">
        <v>2028</v>
      </c>
      <c r="S5" s="11">
        <v>2029</v>
      </c>
      <c r="T5" s="11">
        <v>2030</v>
      </c>
      <c r="U5" s="11">
        <v>2031</v>
      </c>
      <c r="V5" s="11">
        <v>2032</v>
      </c>
      <c r="W5" s="11">
        <v>2033</v>
      </c>
      <c r="X5" s="11">
        <v>2034</v>
      </c>
      <c r="Y5" s="11">
        <v>2035</v>
      </c>
      <c r="Z5" s="11">
        <v>2036</v>
      </c>
      <c r="AA5" s="11">
        <v>2037</v>
      </c>
      <c r="AB5" s="11">
        <v>2038</v>
      </c>
      <c r="AC5" s="11">
        <v>2039</v>
      </c>
      <c r="AD5" s="11">
        <v>2040</v>
      </c>
      <c r="AE5" s="11">
        <v>2041</v>
      </c>
    </row>
    <row r="6" spans="2:31">
      <c r="B6" s="12" t="s">
        <v>10</v>
      </c>
      <c r="C6" s="13"/>
      <c r="D6" s="14"/>
      <c r="E6" s="14"/>
      <c r="F6" s="14"/>
      <c r="G6" s="14"/>
      <c r="H6" s="14"/>
      <c r="I6" s="14"/>
      <c r="J6" s="14"/>
      <c r="K6" s="14"/>
      <c r="L6" s="14"/>
      <c r="M6" s="14"/>
      <c r="N6" s="14"/>
      <c r="O6" s="14"/>
      <c r="P6" s="14"/>
      <c r="Q6" s="14"/>
      <c r="R6" s="14"/>
      <c r="S6" s="14"/>
      <c r="T6" s="14"/>
      <c r="U6" s="14"/>
      <c r="V6" s="14"/>
      <c r="W6" s="14"/>
      <c r="X6" s="14"/>
      <c r="Y6" s="14"/>
      <c r="Z6" s="14"/>
      <c r="AA6" s="14"/>
      <c r="AB6" s="14"/>
      <c r="AC6" s="14"/>
      <c r="AD6" s="14"/>
      <c r="AE6" s="14"/>
    </row>
    <row r="7" spans="2:31" ht="24">
      <c r="B7" s="15" t="s">
        <v>11</v>
      </c>
      <c r="C7" s="13"/>
      <c r="D7" s="14">
        <v>675484</v>
      </c>
      <c r="E7" s="14">
        <v>690393</v>
      </c>
      <c r="F7" s="14">
        <v>988397</v>
      </c>
      <c r="G7" s="14">
        <v>1675986</v>
      </c>
      <c r="H7" s="14">
        <v>2386801</v>
      </c>
      <c r="I7" s="14">
        <v>2155755</v>
      </c>
      <c r="J7" s="14">
        <v>4269450</v>
      </c>
      <c r="K7" s="14">
        <v>6331751</v>
      </c>
      <c r="L7" s="14">
        <v>7131531</v>
      </c>
      <c r="M7" s="14">
        <v>7561091</v>
      </c>
      <c r="N7" s="14">
        <v>4484394</v>
      </c>
      <c r="O7" s="14">
        <v>178474</v>
      </c>
      <c r="P7" s="14"/>
      <c r="Q7" s="14"/>
      <c r="R7" s="14"/>
      <c r="S7" s="14"/>
      <c r="T7" s="14"/>
      <c r="U7" s="14"/>
      <c r="V7" s="14"/>
      <c r="W7" s="14"/>
      <c r="X7" s="14"/>
      <c r="Y7" s="14"/>
      <c r="Z7" s="14"/>
      <c r="AA7" s="14"/>
      <c r="AB7" s="14"/>
      <c r="AC7" s="14"/>
      <c r="AD7" s="14"/>
      <c r="AE7" s="14"/>
    </row>
    <row r="8" spans="2:31" ht="24">
      <c r="B8" s="15" t="s">
        <v>12</v>
      </c>
      <c r="C8" s="13"/>
      <c r="D8" s="14">
        <f>D9+$D$10*$F$10</f>
        <v>2657567</v>
      </c>
      <c r="E8" s="14">
        <f t="shared" ref="E8:P8" si="0">E9+$D$10*$F$10</f>
        <v>2652549</v>
      </c>
      <c r="F8" s="14">
        <f t="shared" si="0"/>
        <v>2652830</v>
      </c>
      <c r="G8" s="14">
        <f t="shared" si="0"/>
        <v>2631344</v>
      </c>
      <c r="H8" s="14">
        <f t="shared" si="0"/>
        <v>2548710</v>
      </c>
      <c r="I8" s="14">
        <f t="shared" si="0"/>
        <v>2408272</v>
      </c>
      <c r="J8" s="14">
        <f t="shared" si="0"/>
        <v>2282741</v>
      </c>
      <c r="K8" s="14">
        <f t="shared" si="0"/>
        <v>1979543</v>
      </c>
      <c r="L8" s="14">
        <f t="shared" si="0"/>
        <v>1497468</v>
      </c>
      <c r="M8" s="14">
        <f t="shared" si="0"/>
        <v>942731</v>
      </c>
      <c r="N8" s="14">
        <f t="shared" si="0"/>
        <v>349750</v>
      </c>
      <c r="O8" s="14">
        <f t="shared" si="0"/>
        <v>3206</v>
      </c>
      <c r="P8" s="14">
        <f t="shared" si="0"/>
        <v>0</v>
      </c>
      <c r="Q8" s="14"/>
      <c r="R8" s="14"/>
      <c r="S8" s="14"/>
      <c r="T8" s="14"/>
      <c r="U8" s="14"/>
      <c r="V8" s="14"/>
      <c r="W8" s="14"/>
      <c r="X8" s="14"/>
      <c r="Y8" s="14"/>
      <c r="Z8" s="14"/>
      <c r="AA8" s="14"/>
      <c r="AB8" s="14"/>
      <c r="AC8" s="14"/>
      <c r="AD8" s="14"/>
      <c r="AE8" s="14"/>
    </row>
    <row r="9" spans="2:31">
      <c r="B9" s="9"/>
      <c r="D9" s="69">
        <v>2657567</v>
      </c>
      <c r="E9" s="69">
        <v>2652549</v>
      </c>
      <c r="F9" s="69">
        <v>2652830</v>
      </c>
      <c r="G9" s="69">
        <v>2631344</v>
      </c>
      <c r="H9" s="69">
        <v>2548710</v>
      </c>
      <c r="I9" s="69">
        <v>2408272</v>
      </c>
      <c r="J9" s="69">
        <v>2282741</v>
      </c>
      <c r="K9" s="69">
        <v>1979543</v>
      </c>
      <c r="L9" s="69">
        <v>1497468</v>
      </c>
      <c r="M9" s="69">
        <v>942731</v>
      </c>
      <c r="N9" s="69">
        <v>349750</v>
      </c>
      <c r="O9" s="69">
        <v>3206</v>
      </c>
      <c r="P9" s="69">
        <v>0</v>
      </c>
    </row>
    <row r="10" spans="2:31">
      <c r="B10" s="49" t="s">
        <v>21</v>
      </c>
      <c r="D10" s="69">
        <v>61233.58</v>
      </c>
      <c r="E10" s="70" t="s">
        <v>66</v>
      </c>
      <c r="F10" s="70">
        <v>0</v>
      </c>
      <c r="G10" s="70" t="s">
        <v>67</v>
      </c>
      <c r="H10" s="70"/>
      <c r="I10" s="70"/>
      <c r="J10" s="70"/>
      <c r="K10" s="70"/>
      <c r="L10" s="70"/>
      <c r="M10" s="70"/>
      <c r="N10" s="70"/>
      <c r="O10" s="70"/>
      <c r="P10" s="70"/>
    </row>
    <row r="12" spans="2:31" ht="36">
      <c r="B12" s="15" t="s">
        <v>22</v>
      </c>
      <c r="C12" s="26" t="s">
        <v>16</v>
      </c>
    </row>
    <row r="13" spans="2:31" ht="24">
      <c r="B13" s="15" t="s">
        <v>23</v>
      </c>
      <c r="C13" s="26" t="s">
        <v>16</v>
      </c>
    </row>
    <row r="14" spans="2:31">
      <c r="B14" s="20" t="s">
        <v>14</v>
      </c>
      <c r="C14" s="22">
        <v>0.27500000000000002</v>
      </c>
    </row>
    <row r="15" spans="2:31">
      <c r="B15" s="20" t="s">
        <v>15</v>
      </c>
      <c r="C15" s="29">
        <v>4.2000000000000003E-2</v>
      </c>
      <c r="D15" s="9" t="s">
        <v>24</v>
      </c>
    </row>
    <row r="17" spans="2:32">
      <c r="B17" s="20" t="s">
        <v>25</v>
      </c>
      <c r="C17" s="21">
        <f>([1]ModCO!$O$12+[1]ModCO!$P$12)/(SUM([1]ModCO!$O$4:$P$9)+SUM([1]ModCO!$O$12:$P$12)+SUM([1]ModCO!$O$14:$P$17))</f>
        <v>0.22717111331130954</v>
      </c>
      <c r="D17" s="9" t="s">
        <v>27</v>
      </c>
    </row>
    <row r="18" spans="2:32">
      <c r="B18" s="23" t="s">
        <v>26</v>
      </c>
      <c r="C18" s="24">
        <f>SUM([1]ModCO!$O$4:$P$8)/(SUM([1]ModCO!$O$14:$P$17)+SUM([1]ModCO!$O$12:$P$12)+SUM([1]ModCO!$O$9:$P$9)+SUM([1]ModCO!$O$4:$P$8))</f>
        <v>0.53984722390657403</v>
      </c>
      <c r="D18" s="9" t="s">
        <v>27</v>
      </c>
      <c r="E18" s="25"/>
      <c r="F18" s="25"/>
      <c r="G18" s="25"/>
      <c r="H18" s="25"/>
      <c r="I18" s="25"/>
      <c r="J18" s="25"/>
      <c r="K18" s="25"/>
      <c r="L18" s="25"/>
      <c r="M18" s="25"/>
      <c r="N18" s="25"/>
      <c r="O18" s="25"/>
      <c r="P18" s="25"/>
      <c r="Q18" s="25"/>
      <c r="R18" s="25"/>
      <c r="S18" s="25"/>
      <c r="T18" s="25"/>
      <c r="U18" s="25"/>
      <c r="V18" s="25"/>
      <c r="W18" s="25"/>
      <c r="X18" s="25"/>
      <c r="Y18" s="25"/>
      <c r="Z18" s="25"/>
      <c r="AA18" s="25"/>
      <c r="AB18" s="25"/>
      <c r="AC18" s="25"/>
      <c r="AD18" s="25"/>
      <c r="AE18" s="25"/>
    </row>
    <row r="19" spans="2:32">
      <c r="B19" s="7" t="s">
        <v>6</v>
      </c>
      <c r="C19" s="5">
        <f>'[2]costi immobilizz'!$C$72</f>
        <v>8769379.8522936981</v>
      </c>
      <c r="D19" s="9" t="s">
        <v>7</v>
      </c>
    </row>
    <row r="20" spans="2:32" ht="7.9" customHeight="1">
      <c r="B20" s="1"/>
      <c r="C20" s="2"/>
      <c r="D20" s="2"/>
    </row>
    <row r="21" spans="2:32" ht="7.9" customHeight="1">
      <c r="B21" s="1"/>
      <c r="C21" s="2"/>
      <c r="D21" s="2"/>
    </row>
    <row r="22" spans="2:32" ht="7.9" customHeight="1">
      <c r="B22" s="1"/>
      <c r="C22" s="2"/>
      <c r="D22" s="2"/>
    </row>
    <row r="23" spans="2:32" ht="13.9" customHeight="1">
      <c r="B23" s="49" t="s">
        <v>19</v>
      </c>
      <c r="C23" s="27"/>
    </row>
    <row r="24" spans="2:32" ht="13.9" customHeight="1">
      <c r="B24" s="48" t="s">
        <v>58</v>
      </c>
      <c r="C24" s="27"/>
    </row>
    <row r="25" spans="2:32" ht="10.15" customHeight="1">
      <c r="B25" s="1"/>
      <c r="C25" s="2"/>
      <c r="D25" s="28"/>
    </row>
    <row r="26" spans="2:32">
      <c r="B26" s="3" t="s">
        <v>0</v>
      </c>
      <c r="C26" s="3" t="s">
        <v>1</v>
      </c>
      <c r="D26" s="28"/>
    </row>
    <row r="27" spans="2:32">
      <c r="B27" s="4" t="s">
        <v>2</v>
      </c>
      <c r="C27" s="5"/>
      <c r="D27" s="9" t="s">
        <v>3</v>
      </c>
    </row>
    <row r="28" spans="2:32">
      <c r="B28" s="4" t="s">
        <v>4</v>
      </c>
      <c r="C28" s="5"/>
      <c r="D28" s="9" t="s">
        <v>57</v>
      </c>
    </row>
    <row r="29" spans="2:32">
      <c r="B29" s="17" t="s">
        <v>17</v>
      </c>
      <c r="C29" s="18">
        <f>SUM(C27:C28)</f>
        <v>0</v>
      </c>
    </row>
    <row r="30" spans="2:32">
      <c r="B30" s="31"/>
      <c r="C30" s="31"/>
    </row>
    <row r="31" spans="2:32" hidden="1"/>
    <row r="32" spans="2:32" ht="6" customHeight="1">
      <c r="B32" s="31"/>
      <c r="C32" s="31"/>
      <c r="D32" s="9"/>
      <c r="E32" s="31"/>
      <c r="F32" s="31"/>
      <c r="G32" s="31"/>
      <c r="H32" s="31"/>
      <c r="I32" s="31"/>
      <c r="J32" s="31"/>
      <c r="K32" s="31"/>
      <c r="L32" s="31"/>
      <c r="M32" s="31"/>
      <c r="N32" s="31"/>
      <c r="O32" s="31"/>
      <c r="P32" s="31"/>
      <c r="Q32" s="31"/>
      <c r="R32" s="31"/>
      <c r="S32" s="31"/>
      <c r="T32" s="31"/>
      <c r="U32" s="31"/>
      <c r="V32" s="31"/>
      <c r="W32" s="31"/>
      <c r="X32" s="31"/>
      <c r="Y32" s="31"/>
      <c r="Z32" s="31"/>
      <c r="AA32" s="31"/>
      <c r="AB32" s="31"/>
      <c r="AC32" s="31"/>
      <c r="AD32" s="31"/>
      <c r="AE32" s="31"/>
      <c r="AF32" s="31"/>
    </row>
    <row r="33" spans="1:31">
      <c r="A33" s="31"/>
      <c r="B33" s="32" t="s">
        <v>54</v>
      </c>
      <c r="C33" s="31"/>
      <c r="D33" s="31"/>
      <c r="E33" s="31"/>
      <c r="F33" s="31"/>
      <c r="G33" s="31"/>
      <c r="H33" s="31"/>
      <c r="I33" s="31"/>
      <c r="J33" s="31"/>
      <c r="K33" s="31"/>
      <c r="L33" s="31"/>
      <c r="M33" s="31"/>
      <c r="N33" s="31"/>
      <c r="O33" s="31"/>
      <c r="P33" s="31"/>
      <c r="Q33" s="31"/>
      <c r="R33" s="31"/>
      <c r="S33" s="31"/>
      <c r="T33" s="31"/>
      <c r="U33" s="31"/>
      <c r="V33" s="31"/>
      <c r="W33" s="31"/>
      <c r="X33" s="31"/>
      <c r="Y33" s="31"/>
      <c r="Z33" s="31"/>
      <c r="AA33" s="31"/>
      <c r="AB33" s="31"/>
      <c r="AC33" s="31"/>
      <c r="AD33" s="31"/>
      <c r="AE33" s="31"/>
    </row>
    <row r="34" spans="1:31">
      <c r="A34" s="31"/>
      <c r="B34" s="31"/>
      <c r="C34" s="31"/>
      <c r="D34" s="31"/>
      <c r="E34" s="31"/>
      <c r="F34" s="31"/>
      <c r="G34" s="31"/>
      <c r="H34" s="31"/>
      <c r="I34" s="31"/>
      <c r="J34" s="31"/>
      <c r="K34" s="31"/>
      <c r="L34" s="31"/>
      <c r="M34" s="31"/>
      <c r="N34" s="31"/>
      <c r="O34" s="31"/>
      <c r="P34" s="31"/>
      <c r="Q34" s="31"/>
      <c r="R34" s="31"/>
      <c r="S34" s="31"/>
      <c r="T34" s="31"/>
      <c r="U34" s="31"/>
      <c r="V34" s="31"/>
      <c r="W34" s="31"/>
      <c r="X34" s="31"/>
      <c r="Y34" s="31"/>
      <c r="Z34" s="31"/>
      <c r="AA34" s="31"/>
      <c r="AB34" s="31"/>
      <c r="AC34" s="31"/>
      <c r="AD34" s="31"/>
      <c r="AE34" s="31"/>
    </row>
    <row r="35" spans="1:31">
      <c r="A35" s="31"/>
      <c r="B35" s="33" t="s">
        <v>29</v>
      </c>
      <c r="C35" s="34">
        <f>Input_PEF!$C$29</f>
        <v>0</v>
      </c>
      <c r="D35" s="31"/>
      <c r="E35" s="31"/>
      <c r="F35" s="31"/>
      <c r="G35" s="31"/>
      <c r="H35" s="31"/>
      <c r="I35" s="31"/>
      <c r="J35" s="31"/>
      <c r="K35" s="31"/>
      <c r="L35" s="31"/>
      <c r="M35" s="31"/>
      <c r="N35" s="31"/>
      <c r="O35" s="31"/>
      <c r="P35" s="31"/>
      <c r="Q35" s="31"/>
      <c r="R35" s="31"/>
      <c r="S35" s="31"/>
      <c r="T35" s="31"/>
      <c r="U35" s="31"/>
      <c r="V35" s="31"/>
      <c r="W35" s="31"/>
      <c r="X35" s="31"/>
      <c r="Y35" s="31"/>
      <c r="Z35" s="31"/>
      <c r="AA35" s="31"/>
      <c r="AB35" s="31"/>
      <c r="AC35" s="31"/>
      <c r="AD35" s="31"/>
      <c r="AE35" s="31"/>
    </row>
    <row r="36" spans="1:31">
      <c r="A36" s="31"/>
      <c r="B36" s="33" t="s">
        <v>30</v>
      </c>
      <c r="C36" s="34">
        <f>[3]VRG!C22</f>
        <v>58378618.672438525</v>
      </c>
      <c r="D36" s="31"/>
      <c r="E36" s="31"/>
      <c r="F36" s="31"/>
      <c r="G36" s="31"/>
      <c r="H36" s="31"/>
      <c r="I36" s="31"/>
      <c r="J36" s="31"/>
      <c r="K36" s="31"/>
      <c r="L36" s="31"/>
      <c r="M36" s="31"/>
      <c r="N36" s="31"/>
      <c r="O36" s="31"/>
      <c r="P36" s="31"/>
      <c r="Q36" s="31"/>
      <c r="R36" s="31"/>
      <c r="S36" s="31"/>
      <c r="T36" s="31"/>
      <c r="U36" s="31"/>
      <c r="V36" s="31"/>
      <c r="W36" s="31"/>
      <c r="X36" s="31"/>
      <c r="Y36" s="31"/>
      <c r="Z36" s="31"/>
      <c r="AA36" s="31"/>
      <c r="AB36" s="31"/>
      <c r="AC36" s="31"/>
      <c r="AD36" s="31"/>
      <c r="AE36" s="31"/>
    </row>
    <row r="37" spans="1:31">
      <c r="A37" s="31"/>
      <c r="B37" s="35" t="s">
        <v>31</v>
      </c>
      <c r="C37" s="63">
        <f>C35/C36</f>
        <v>0</v>
      </c>
      <c r="D37" s="31"/>
      <c r="E37" s="31"/>
      <c r="F37" s="31"/>
      <c r="G37" s="31"/>
      <c r="H37" s="31"/>
      <c r="I37" s="31"/>
      <c r="J37" s="31"/>
      <c r="K37" s="31"/>
      <c r="L37" s="31"/>
      <c r="M37" s="31"/>
      <c r="N37" s="31"/>
      <c r="O37" s="31"/>
      <c r="P37" s="31"/>
      <c r="Q37" s="31"/>
      <c r="R37" s="31"/>
      <c r="S37" s="31"/>
      <c r="T37" s="31"/>
      <c r="U37" s="31"/>
      <c r="V37" s="31"/>
      <c r="W37" s="31"/>
      <c r="X37" s="31"/>
      <c r="Y37" s="31"/>
      <c r="Z37" s="31"/>
      <c r="AA37" s="31"/>
      <c r="AB37" s="31"/>
      <c r="AC37" s="31"/>
      <c r="AD37" s="31"/>
      <c r="AE37" s="31"/>
    </row>
    <row r="38" spans="1:31">
      <c r="A38" s="31"/>
      <c r="B38" s="37"/>
      <c r="C38" s="31"/>
      <c r="D38" s="31"/>
      <c r="E38" s="31"/>
      <c r="F38" s="31"/>
      <c r="G38" s="31"/>
      <c r="H38" s="31"/>
      <c r="I38" s="31"/>
      <c r="J38" s="31"/>
      <c r="K38" s="31"/>
      <c r="L38" s="31"/>
      <c r="M38" s="31"/>
      <c r="N38" s="31"/>
      <c r="O38" s="31"/>
      <c r="P38" s="31"/>
      <c r="Q38" s="31"/>
      <c r="R38" s="31"/>
      <c r="S38" s="31"/>
      <c r="T38" s="31"/>
      <c r="U38" s="31"/>
      <c r="V38" s="31"/>
      <c r="W38" s="31"/>
      <c r="X38" s="31"/>
      <c r="Y38" s="31"/>
      <c r="Z38" s="31"/>
      <c r="AA38" s="31"/>
      <c r="AB38" s="31"/>
      <c r="AC38" s="31"/>
      <c r="AD38" s="31"/>
      <c r="AE38" s="31"/>
    </row>
    <row r="39" spans="1:31">
      <c r="A39" s="38"/>
      <c r="B39" s="30" t="s">
        <v>56</v>
      </c>
      <c r="D39" s="38"/>
      <c r="E39" s="38"/>
      <c r="F39" s="38"/>
      <c r="G39" s="38"/>
      <c r="H39" s="38"/>
      <c r="I39" s="38"/>
      <c r="J39" s="38"/>
      <c r="K39" s="38"/>
      <c r="L39" s="38"/>
      <c r="M39" s="38"/>
      <c r="N39" s="38"/>
      <c r="O39" s="38"/>
      <c r="P39" s="38"/>
      <c r="Q39" s="38"/>
      <c r="R39" s="38"/>
      <c r="S39" s="38"/>
      <c r="T39" s="38"/>
      <c r="U39" s="38"/>
      <c r="V39" s="38"/>
      <c r="W39" s="38"/>
      <c r="X39" s="38"/>
      <c r="Y39" s="38"/>
      <c r="Z39" s="38"/>
      <c r="AA39" s="38"/>
      <c r="AB39" s="38"/>
      <c r="AC39" s="38"/>
      <c r="AD39" s="38"/>
      <c r="AE39" s="38"/>
    </row>
    <row r="40" spans="1:31" ht="36">
      <c r="A40" s="31"/>
      <c r="B40" s="33" t="s">
        <v>32</v>
      </c>
      <c r="C40" s="47" t="s">
        <v>33</v>
      </c>
      <c r="D40" s="64">
        <f>IF(C37&lt;=0,1,0)</f>
        <v>1</v>
      </c>
      <c r="E40" s="31"/>
      <c r="F40" s="31"/>
      <c r="G40" s="31"/>
      <c r="H40" s="31"/>
      <c r="I40" s="31"/>
      <c r="J40" s="31"/>
      <c r="K40" s="31"/>
      <c r="L40" s="31"/>
      <c r="M40" s="31"/>
      <c r="N40" s="31"/>
      <c r="O40" s="31"/>
      <c r="P40" s="31"/>
      <c r="Q40" s="31"/>
      <c r="R40" s="31"/>
      <c r="S40" s="31"/>
      <c r="T40" s="31"/>
      <c r="U40" s="31"/>
      <c r="V40" s="31"/>
      <c r="W40" s="31"/>
      <c r="X40" s="31"/>
      <c r="Y40" s="31"/>
      <c r="Z40" s="31"/>
      <c r="AA40" s="31"/>
      <c r="AB40" s="31"/>
      <c r="AC40" s="31"/>
      <c r="AD40" s="31"/>
      <c r="AE40" s="31"/>
    </row>
    <row r="41" spans="1:31">
      <c r="A41" s="31"/>
      <c r="B41" s="33" t="s">
        <v>34</v>
      </c>
      <c r="C41" s="47" t="s">
        <v>35</v>
      </c>
      <c r="D41" s="64">
        <f>IF(C37&lt;=20%,IF(C37&gt;0%,1,0),0)</f>
        <v>0</v>
      </c>
      <c r="E41" s="31"/>
      <c r="F41" s="31"/>
      <c r="G41" s="31"/>
      <c r="H41" s="31"/>
      <c r="I41" s="31"/>
      <c r="J41" s="31"/>
      <c r="K41" s="31"/>
      <c r="L41" s="31"/>
      <c r="M41" s="31"/>
      <c r="N41" s="31"/>
      <c r="O41" s="31"/>
      <c r="P41" s="31"/>
      <c r="Q41" s="31"/>
      <c r="R41" s="31"/>
      <c r="S41" s="31"/>
      <c r="T41" s="31"/>
      <c r="U41" s="31"/>
      <c r="V41" s="31"/>
      <c r="W41" s="31"/>
      <c r="X41" s="31"/>
      <c r="Y41" s="31"/>
      <c r="Z41" s="31"/>
      <c r="AA41" s="31"/>
      <c r="AB41" s="31"/>
      <c r="AC41" s="31"/>
      <c r="AD41" s="31"/>
      <c r="AE41" s="31"/>
    </row>
    <row r="42" spans="1:31">
      <c r="A42" s="31"/>
      <c r="B42" s="33" t="s">
        <v>36</v>
      </c>
      <c r="C42" s="47" t="s">
        <v>37</v>
      </c>
      <c r="D42" s="64">
        <f>IF(C37&lt;=60%,IF(C37&gt;20%,1,0),0)</f>
        <v>0</v>
      </c>
      <c r="E42" s="31"/>
      <c r="F42" s="31"/>
      <c r="G42" s="31"/>
      <c r="H42" s="31"/>
      <c r="I42" s="31"/>
      <c r="J42" s="31"/>
      <c r="K42" s="31"/>
      <c r="L42" s="31"/>
      <c r="M42" s="31"/>
      <c r="N42" s="31"/>
      <c r="O42" s="31"/>
      <c r="P42" s="31"/>
      <c r="Q42" s="31"/>
      <c r="R42" s="31"/>
      <c r="S42" s="31"/>
      <c r="T42" s="31"/>
      <c r="U42" s="31"/>
      <c r="V42" s="31"/>
      <c r="W42" s="31"/>
      <c r="X42" s="31"/>
      <c r="Y42" s="31"/>
      <c r="Z42" s="31"/>
      <c r="AA42" s="31"/>
      <c r="AB42" s="31"/>
      <c r="AC42" s="31"/>
      <c r="AD42" s="31"/>
      <c r="AE42" s="31"/>
    </row>
    <row r="43" spans="1:31">
      <c r="A43" s="31"/>
      <c r="B43" s="33" t="s">
        <v>38</v>
      </c>
      <c r="C43" s="47" t="s">
        <v>39</v>
      </c>
      <c r="D43" s="64">
        <f>IF(C37&lt;=100%,IF(C37&gt;60%,1,0),0)</f>
        <v>0</v>
      </c>
      <c r="E43" s="31"/>
      <c r="F43" s="31"/>
      <c r="G43" s="31"/>
      <c r="H43" s="31"/>
      <c r="I43" s="31"/>
      <c r="J43" s="31"/>
      <c r="K43" s="31"/>
      <c r="L43" s="31"/>
      <c r="M43" s="31"/>
      <c r="N43" s="31"/>
      <c r="O43" s="31"/>
      <c r="P43" s="31"/>
      <c r="Q43" s="31"/>
      <c r="R43" s="31"/>
      <c r="S43" s="31"/>
      <c r="T43" s="31"/>
      <c r="U43" s="31"/>
      <c r="V43" s="31"/>
      <c r="W43" s="31"/>
      <c r="X43" s="31"/>
      <c r="Y43" s="31"/>
      <c r="Z43" s="31"/>
      <c r="AA43" s="31"/>
      <c r="AB43" s="31"/>
      <c r="AC43" s="31"/>
      <c r="AD43" s="31"/>
      <c r="AE43" s="31"/>
    </row>
    <row r="44" spans="1:31">
      <c r="A44" s="31"/>
      <c r="B44" s="33" t="s">
        <v>40</v>
      </c>
      <c r="C44" s="47" t="s">
        <v>41</v>
      </c>
      <c r="D44" s="64">
        <f>IF(C37&gt;100%,1,0)</f>
        <v>0</v>
      </c>
      <c r="E44" s="31"/>
      <c r="F44" s="31"/>
      <c r="G44" s="31"/>
      <c r="H44" s="31"/>
      <c r="I44" s="31"/>
      <c r="J44" s="31"/>
      <c r="K44" s="31"/>
      <c r="L44" s="31"/>
      <c r="M44" s="31"/>
      <c r="N44" s="31"/>
      <c r="O44" s="31"/>
      <c r="P44" s="31"/>
      <c r="Q44" s="31"/>
      <c r="R44" s="31"/>
      <c r="S44" s="31"/>
      <c r="T44" s="31"/>
      <c r="U44" s="31"/>
      <c r="V44" s="31"/>
      <c r="W44" s="31"/>
      <c r="X44" s="31"/>
      <c r="Y44" s="31"/>
      <c r="Z44" s="31"/>
      <c r="AA44" s="31"/>
      <c r="AB44" s="31"/>
      <c r="AC44" s="31"/>
      <c r="AD44" s="31"/>
      <c r="AE44" s="31"/>
    </row>
    <row r="45" spans="1:31">
      <c r="A45" s="31"/>
      <c r="B45" s="37"/>
      <c r="C45" s="31"/>
      <c r="D45" s="31"/>
      <c r="E45" s="31"/>
      <c r="F45" s="31"/>
      <c r="G45" s="31"/>
      <c r="H45" s="31"/>
      <c r="I45" s="31"/>
      <c r="J45" s="31"/>
      <c r="K45" s="31"/>
      <c r="L45" s="31"/>
      <c r="M45" s="31"/>
      <c r="N45" s="31"/>
      <c r="O45" s="31"/>
      <c r="P45" s="31"/>
      <c r="Q45" s="31"/>
      <c r="R45" s="31"/>
      <c r="S45" s="31"/>
      <c r="T45" s="31"/>
      <c r="U45" s="31"/>
      <c r="V45" s="31"/>
      <c r="W45" s="31"/>
      <c r="X45" s="31"/>
      <c r="Y45" s="31"/>
      <c r="Z45" s="31"/>
      <c r="AA45" s="31"/>
      <c r="AB45" s="31"/>
      <c r="AC45" s="31"/>
      <c r="AD45" s="31"/>
      <c r="AE45" s="31"/>
    </row>
    <row r="46" spans="1:31">
      <c r="A46" s="31"/>
      <c r="B46" s="3" t="s">
        <v>0</v>
      </c>
      <c r="C46" s="3" t="s">
        <v>62</v>
      </c>
      <c r="D46" s="3">
        <v>2014</v>
      </c>
      <c r="E46" s="3">
        <v>2015</v>
      </c>
      <c r="F46" s="3">
        <v>2016</v>
      </c>
      <c r="G46" s="3">
        <v>2017</v>
      </c>
      <c r="H46" s="3">
        <v>2018</v>
      </c>
      <c r="I46" s="3">
        <v>2019</v>
      </c>
      <c r="J46" s="3">
        <v>2020</v>
      </c>
      <c r="K46" s="3">
        <v>2021</v>
      </c>
      <c r="L46" s="3">
        <v>2022</v>
      </c>
      <c r="M46" s="3">
        <v>2023</v>
      </c>
      <c r="N46" s="3">
        <v>2024</v>
      </c>
      <c r="O46" s="3">
        <v>2025</v>
      </c>
      <c r="P46" s="3">
        <v>2026</v>
      </c>
      <c r="Q46" s="3">
        <v>2027</v>
      </c>
      <c r="R46" s="3">
        <v>2028</v>
      </c>
      <c r="S46" s="3">
        <v>2029</v>
      </c>
      <c r="T46" s="3">
        <v>2030</v>
      </c>
      <c r="U46" s="3">
        <v>2031</v>
      </c>
      <c r="V46" s="3">
        <v>2032</v>
      </c>
      <c r="W46" s="3">
        <v>2033</v>
      </c>
      <c r="X46" s="3">
        <v>2034</v>
      </c>
      <c r="Y46" s="3">
        <v>2035</v>
      </c>
      <c r="Z46" s="3">
        <v>2036</v>
      </c>
      <c r="AA46" s="3">
        <v>2037</v>
      </c>
      <c r="AB46" s="3">
        <v>2038</v>
      </c>
      <c r="AC46" s="3">
        <v>2039</v>
      </c>
      <c r="AD46" s="3">
        <v>2040</v>
      </c>
      <c r="AE46" s="3">
        <v>2041</v>
      </c>
    </row>
    <row r="47" spans="1:31">
      <c r="B47" s="4" t="s">
        <v>18</v>
      </c>
      <c r="C47" s="16">
        <f>SUM(D47:AE47)</f>
        <v>0</v>
      </c>
      <c r="D47" s="62"/>
      <c r="E47" s="62"/>
      <c r="F47" s="62"/>
      <c r="G47" s="62"/>
      <c r="H47" s="62"/>
      <c r="I47" s="62"/>
      <c r="J47" s="62"/>
      <c r="K47" s="62"/>
      <c r="L47" s="62"/>
      <c r="M47" s="62"/>
      <c r="N47" s="62"/>
      <c r="O47" s="62"/>
      <c r="P47" s="62"/>
      <c r="Q47" s="62"/>
      <c r="R47" s="62"/>
      <c r="S47" s="62"/>
      <c r="T47" s="62"/>
      <c r="U47" s="62"/>
      <c r="V47" s="62"/>
      <c r="W47" s="62"/>
      <c r="X47" s="62"/>
      <c r="Y47" s="62"/>
      <c r="Z47" s="62"/>
      <c r="AA47" s="62"/>
      <c r="AB47" s="62"/>
      <c r="AC47" s="62"/>
      <c r="AD47" s="62"/>
      <c r="AE47" s="62"/>
    </row>
    <row r="48" spans="1:31">
      <c r="A48" s="31"/>
      <c r="B48" s="37"/>
      <c r="C48" s="31"/>
      <c r="D48" s="31"/>
      <c r="E48" s="31"/>
      <c r="F48" s="31"/>
      <c r="G48" s="31"/>
      <c r="H48" s="31"/>
      <c r="I48" s="31"/>
      <c r="J48" s="31"/>
      <c r="K48" s="31"/>
      <c r="L48" s="31"/>
      <c r="M48" s="31"/>
      <c r="N48" s="31"/>
      <c r="O48" s="31"/>
      <c r="P48" s="31"/>
      <c r="Q48" s="31"/>
      <c r="R48" s="31"/>
      <c r="S48" s="31"/>
      <c r="T48" s="31"/>
      <c r="U48" s="31"/>
      <c r="V48" s="31"/>
      <c r="W48" s="31"/>
      <c r="X48" s="31"/>
      <c r="Y48" s="31"/>
      <c r="Z48" s="31"/>
      <c r="AA48" s="31"/>
      <c r="AB48" s="31"/>
      <c r="AC48" s="31"/>
      <c r="AD48" s="31"/>
      <c r="AE48" s="31"/>
    </row>
    <row r="49" spans="1:32">
      <c r="A49" s="31"/>
      <c r="B49" s="48" t="s">
        <v>59</v>
      </c>
      <c r="C49" s="31"/>
      <c r="D49" s="31"/>
      <c r="E49" s="31"/>
      <c r="F49" s="31"/>
      <c r="G49" s="31"/>
      <c r="H49" s="31"/>
      <c r="I49" s="31"/>
      <c r="J49" s="31"/>
      <c r="K49" s="31"/>
      <c r="L49" s="31"/>
      <c r="M49" s="31"/>
      <c r="N49" s="31"/>
      <c r="O49" s="31"/>
      <c r="P49" s="31"/>
      <c r="Q49" s="31"/>
      <c r="R49" s="31"/>
      <c r="S49" s="31"/>
      <c r="T49" s="31"/>
      <c r="U49" s="31"/>
      <c r="V49" s="31"/>
      <c r="W49" s="31"/>
      <c r="X49" s="31"/>
      <c r="Y49" s="31"/>
      <c r="Z49" s="31"/>
      <c r="AA49" s="31"/>
      <c r="AB49" s="31"/>
      <c r="AC49" s="31"/>
      <c r="AD49" s="31"/>
      <c r="AE49" s="31"/>
    </row>
    <row r="50" spans="1:32">
      <c r="A50" s="31"/>
      <c r="B50" s="37"/>
      <c r="C50" s="31"/>
      <c r="D50" s="31"/>
      <c r="E50" s="31"/>
      <c r="F50" s="31"/>
      <c r="G50" s="31"/>
      <c r="H50" s="31"/>
      <c r="I50" s="31"/>
      <c r="J50" s="31"/>
      <c r="K50" s="31"/>
      <c r="L50" s="31"/>
      <c r="M50" s="31"/>
      <c r="N50" s="31"/>
      <c r="O50" s="31"/>
      <c r="P50" s="31"/>
      <c r="Q50" s="31"/>
      <c r="R50" s="31"/>
      <c r="S50" s="31"/>
      <c r="T50" s="31"/>
      <c r="U50" s="31"/>
      <c r="V50" s="31"/>
      <c r="W50" s="31"/>
      <c r="X50" s="31"/>
      <c r="Y50" s="31"/>
      <c r="Z50" s="31"/>
      <c r="AA50" s="31"/>
      <c r="AB50" s="31"/>
      <c r="AC50" s="31"/>
      <c r="AD50" s="31"/>
      <c r="AE50" s="31"/>
    </row>
    <row r="51" spans="1:32">
      <c r="B51" s="6" t="s">
        <v>5</v>
      </c>
      <c r="C51" s="5"/>
      <c r="D51" s="9" t="s">
        <v>28</v>
      </c>
      <c r="E51" s="31"/>
      <c r="F51" s="31"/>
      <c r="G51" s="31"/>
      <c r="H51" s="31"/>
      <c r="I51" s="31"/>
      <c r="J51" s="31"/>
      <c r="K51" s="31"/>
      <c r="L51" s="31"/>
      <c r="M51" s="31"/>
      <c r="N51" s="31"/>
      <c r="O51" s="31"/>
      <c r="P51" s="31"/>
      <c r="Q51" s="31"/>
      <c r="R51" s="31"/>
      <c r="S51" s="31"/>
      <c r="T51" s="31"/>
      <c r="U51" s="31"/>
      <c r="V51" s="31"/>
      <c r="W51" s="31"/>
      <c r="X51" s="31"/>
      <c r="Y51" s="31"/>
      <c r="Z51" s="31"/>
      <c r="AA51" s="31"/>
      <c r="AB51" s="31"/>
      <c r="AC51" s="31"/>
      <c r="AD51" s="31"/>
      <c r="AE51" s="31"/>
      <c r="AF51" s="31"/>
    </row>
    <row r="52" spans="1:32">
      <c r="A52" s="31"/>
      <c r="B52" s="37"/>
      <c r="C52" s="31"/>
      <c r="D52" s="31"/>
      <c r="E52" s="31"/>
      <c r="F52" s="31"/>
      <c r="G52" s="31"/>
      <c r="H52" s="31"/>
      <c r="I52" s="31"/>
      <c r="J52" s="31"/>
      <c r="K52" s="31"/>
      <c r="L52" s="31"/>
      <c r="M52" s="31"/>
      <c r="N52" s="31"/>
      <c r="O52" s="31"/>
      <c r="P52" s="31"/>
      <c r="Q52" s="31"/>
      <c r="R52" s="31"/>
      <c r="S52" s="31"/>
      <c r="T52" s="31"/>
      <c r="U52" s="31"/>
      <c r="V52" s="31"/>
      <c r="W52" s="31"/>
      <c r="X52" s="31"/>
      <c r="Y52" s="31"/>
      <c r="Z52" s="31"/>
      <c r="AA52" s="31"/>
      <c r="AB52" s="31"/>
      <c r="AC52" s="31"/>
      <c r="AD52" s="31"/>
      <c r="AE52" s="31"/>
    </row>
    <row r="53" spans="1:32">
      <c r="A53" s="31"/>
      <c r="B53" s="50" t="s">
        <v>60</v>
      </c>
      <c r="C53" s="31"/>
      <c r="D53" s="31"/>
      <c r="E53" s="31"/>
      <c r="F53" s="31"/>
      <c r="G53" s="31"/>
      <c r="H53" s="31"/>
      <c r="I53" s="31"/>
      <c r="J53" s="31"/>
      <c r="K53" s="31"/>
      <c r="L53" s="31"/>
      <c r="M53" s="31"/>
      <c r="N53" s="31"/>
      <c r="O53" s="31"/>
      <c r="P53" s="31"/>
      <c r="Q53" s="31"/>
      <c r="R53" s="31"/>
      <c r="S53" s="31"/>
      <c r="T53" s="31"/>
      <c r="U53" s="31"/>
      <c r="V53" s="31"/>
      <c r="W53" s="31"/>
      <c r="X53" s="31"/>
      <c r="Y53" s="31"/>
      <c r="Z53" s="31"/>
      <c r="AA53" s="31"/>
      <c r="AB53" s="31"/>
      <c r="AC53" s="31"/>
      <c r="AD53" s="31"/>
      <c r="AE53" s="31"/>
    </row>
    <row r="54" spans="1:32">
      <c r="A54" s="31"/>
      <c r="B54" s="31"/>
      <c r="C54" s="31"/>
      <c r="D54" s="3">
        <v>2014</v>
      </c>
      <c r="E54" s="3">
        <v>2015</v>
      </c>
      <c r="F54" s="3">
        <v>2016</v>
      </c>
      <c r="G54" s="3">
        <v>2017</v>
      </c>
      <c r="H54" s="3">
        <v>2018</v>
      </c>
      <c r="I54" s="3">
        <v>2019</v>
      </c>
      <c r="J54" s="3">
        <v>2020</v>
      </c>
      <c r="K54" s="3">
        <v>2021</v>
      </c>
      <c r="L54" s="3">
        <v>2022</v>
      </c>
      <c r="M54" s="3">
        <v>2023</v>
      </c>
      <c r="N54" s="3">
        <v>2024</v>
      </c>
      <c r="O54" s="3">
        <v>2025</v>
      </c>
      <c r="P54" s="3">
        <v>2026</v>
      </c>
      <c r="Q54" s="3">
        <v>2027</v>
      </c>
      <c r="R54" s="3">
        <v>2028</v>
      </c>
      <c r="S54" s="3">
        <v>2029</v>
      </c>
      <c r="T54" s="3">
        <v>2030</v>
      </c>
      <c r="U54" s="3">
        <v>2031</v>
      </c>
      <c r="V54" s="3">
        <v>2032</v>
      </c>
      <c r="W54" s="3">
        <v>2033</v>
      </c>
      <c r="X54" s="3">
        <v>2034</v>
      </c>
      <c r="Y54" s="3">
        <v>2035</v>
      </c>
      <c r="Z54" s="3">
        <v>2036</v>
      </c>
      <c r="AA54" s="3">
        <v>2037</v>
      </c>
      <c r="AB54" s="3">
        <v>2038</v>
      </c>
      <c r="AC54" s="3">
        <v>2039</v>
      </c>
      <c r="AD54" s="3">
        <v>2040</v>
      </c>
      <c r="AE54" s="3">
        <v>2041</v>
      </c>
    </row>
    <row r="55" spans="1:32">
      <c r="A55" s="31"/>
      <c r="B55" s="39" t="s">
        <v>42</v>
      </c>
      <c r="C55" s="33"/>
      <c r="D55" s="36"/>
      <c r="E55" s="36"/>
      <c r="F55" s="36"/>
      <c r="G55" s="36"/>
      <c r="H55" s="36"/>
      <c r="I55" s="36"/>
      <c r="J55" s="36"/>
      <c r="K55" s="36"/>
      <c r="L55" s="36"/>
      <c r="M55" s="36"/>
      <c r="N55" s="36"/>
      <c r="O55" s="36"/>
      <c r="P55" s="36"/>
      <c r="Q55" s="36"/>
      <c r="R55" s="36"/>
      <c r="S55" s="36"/>
      <c r="T55" s="36"/>
      <c r="U55" s="36"/>
      <c r="V55" s="36"/>
      <c r="W55" s="36"/>
      <c r="X55" s="36"/>
      <c r="Y55" s="36"/>
      <c r="Z55" s="36"/>
      <c r="AA55" s="36"/>
      <c r="AB55" s="36"/>
      <c r="AC55" s="36"/>
      <c r="AD55" s="36"/>
      <c r="AE55" s="36"/>
    </row>
    <row r="56" spans="1:32">
      <c r="A56" s="31"/>
      <c r="B56" s="33" t="s">
        <v>43</v>
      </c>
      <c r="C56" s="40"/>
      <c r="D56" s="41">
        <f>Input_PEF!D47</f>
        <v>0</v>
      </c>
      <c r="E56" s="41">
        <f>Input_PEF!E47</f>
        <v>0</v>
      </c>
      <c r="F56" s="41">
        <f>Input_PEF!F47</f>
        <v>0</v>
      </c>
      <c r="G56" s="41">
        <f>Input_PEF!G47</f>
        <v>0</v>
      </c>
      <c r="H56" s="41">
        <f>Input_PEF!H47</f>
        <v>0</v>
      </c>
      <c r="I56" s="41">
        <f>Input_PEF!I47</f>
        <v>0</v>
      </c>
      <c r="J56" s="41">
        <f>Input_PEF!J47</f>
        <v>0</v>
      </c>
      <c r="K56" s="41">
        <f>Input_PEF!K47</f>
        <v>0</v>
      </c>
      <c r="L56" s="41">
        <f>Input_PEF!L47</f>
        <v>0</v>
      </c>
      <c r="M56" s="41">
        <f>Input_PEF!M47</f>
        <v>0</v>
      </c>
      <c r="N56" s="41">
        <f>Input_PEF!N47</f>
        <v>0</v>
      </c>
      <c r="O56" s="41">
        <f>Input_PEF!O47</f>
        <v>0</v>
      </c>
      <c r="P56" s="41">
        <f>Input_PEF!P47</f>
        <v>0</v>
      </c>
      <c r="Q56" s="41">
        <f>Input_PEF!Q47</f>
        <v>0</v>
      </c>
      <c r="R56" s="41">
        <f>Input_PEF!R47</f>
        <v>0</v>
      </c>
      <c r="S56" s="41">
        <f>Input_PEF!S47</f>
        <v>0</v>
      </c>
      <c r="T56" s="41">
        <f>Input_PEF!T47</f>
        <v>0</v>
      </c>
      <c r="U56" s="41">
        <f>Input_PEF!U47</f>
        <v>0</v>
      </c>
      <c r="V56" s="41">
        <f>Input_PEF!V47</f>
        <v>0</v>
      </c>
      <c r="W56" s="41">
        <f>Input_PEF!W47</f>
        <v>0</v>
      </c>
      <c r="X56" s="41">
        <f>Input_PEF!X47</f>
        <v>0</v>
      </c>
      <c r="Y56" s="41">
        <f>Input_PEF!Y47</f>
        <v>0</v>
      </c>
      <c r="Z56" s="41">
        <f>Input_PEF!Z47</f>
        <v>0</v>
      </c>
      <c r="AA56" s="41">
        <f>Input_PEF!AA47</f>
        <v>0</v>
      </c>
      <c r="AB56" s="41">
        <f>Input_PEF!AB47</f>
        <v>0</v>
      </c>
      <c r="AC56" s="41">
        <f>Input_PEF!AC47</f>
        <v>0</v>
      </c>
      <c r="AD56" s="41">
        <f>Input_PEF!AD47</f>
        <v>0</v>
      </c>
      <c r="AE56" s="41">
        <f>Input_PEF!AE47</f>
        <v>0</v>
      </c>
    </row>
    <row r="57" spans="1:32">
      <c r="A57" s="31"/>
      <c r="B57" s="33" t="s">
        <v>44</v>
      </c>
      <c r="C57" s="40"/>
      <c r="D57" s="41">
        <f>-Input_PEF!$C$51</f>
        <v>0</v>
      </c>
      <c r="E57" s="42"/>
      <c r="F57" s="42"/>
      <c r="G57" s="42"/>
      <c r="H57" s="42"/>
      <c r="I57" s="42"/>
      <c r="J57" s="42"/>
      <c r="K57" s="42"/>
      <c r="L57" s="42"/>
      <c r="M57" s="42"/>
      <c r="N57" s="42"/>
      <c r="O57" s="42"/>
      <c r="P57" s="42"/>
      <c r="Q57" s="42"/>
      <c r="R57" s="42"/>
      <c r="S57" s="42"/>
      <c r="T57" s="42"/>
      <c r="U57" s="42"/>
      <c r="V57" s="42"/>
      <c r="W57" s="42"/>
      <c r="X57" s="42"/>
      <c r="Y57" s="42"/>
      <c r="Z57" s="42"/>
      <c r="AA57" s="42"/>
      <c r="AB57" s="42"/>
      <c r="AC57" s="42"/>
      <c r="AD57" s="42"/>
      <c r="AE57" s="42"/>
    </row>
    <row r="58" spans="1:32">
      <c r="A58" s="31"/>
      <c r="B58" s="35" t="s">
        <v>42</v>
      </c>
      <c r="C58" s="33"/>
      <c r="D58" s="34">
        <f t="shared" ref="D58:AE58" si="1">SUM(D56:D57)</f>
        <v>0</v>
      </c>
      <c r="E58" s="34">
        <f t="shared" si="1"/>
        <v>0</v>
      </c>
      <c r="F58" s="34">
        <f t="shared" si="1"/>
        <v>0</v>
      </c>
      <c r="G58" s="34">
        <f t="shared" si="1"/>
        <v>0</v>
      </c>
      <c r="H58" s="34">
        <f t="shared" si="1"/>
        <v>0</v>
      </c>
      <c r="I58" s="34">
        <f t="shared" si="1"/>
        <v>0</v>
      </c>
      <c r="J58" s="34">
        <f t="shared" si="1"/>
        <v>0</v>
      </c>
      <c r="K58" s="34">
        <f t="shared" si="1"/>
        <v>0</v>
      </c>
      <c r="L58" s="34">
        <f t="shared" si="1"/>
        <v>0</v>
      </c>
      <c r="M58" s="34">
        <f t="shared" si="1"/>
        <v>0</v>
      </c>
      <c r="N58" s="34">
        <f t="shared" si="1"/>
        <v>0</v>
      </c>
      <c r="O58" s="34">
        <f t="shared" si="1"/>
        <v>0</v>
      </c>
      <c r="P58" s="34">
        <f t="shared" si="1"/>
        <v>0</v>
      </c>
      <c r="Q58" s="34">
        <f t="shared" si="1"/>
        <v>0</v>
      </c>
      <c r="R58" s="34">
        <f t="shared" si="1"/>
        <v>0</v>
      </c>
      <c r="S58" s="34">
        <f t="shared" si="1"/>
        <v>0</v>
      </c>
      <c r="T58" s="34">
        <f t="shared" si="1"/>
        <v>0</v>
      </c>
      <c r="U58" s="34">
        <f t="shared" si="1"/>
        <v>0</v>
      </c>
      <c r="V58" s="34">
        <f t="shared" si="1"/>
        <v>0</v>
      </c>
      <c r="W58" s="34">
        <f t="shared" si="1"/>
        <v>0</v>
      </c>
      <c r="X58" s="34">
        <f t="shared" si="1"/>
        <v>0</v>
      </c>
      <c r="Y58" s="34">
        <f t="shared" si="1"/>
        <v>0</v>
      </c>
      <c r="Z58" s="34">
        <f t="shared" si="1"/>
        <v>0</v>
      </c>
      <c r="AA58" s="34">
        <f t="shared" si="1"/>
        <v>0</v>
      </c>
      <c r="AB58" s="34">
        <f t="shared" si="1"/>
        <v>0</v>
      </c>
      <c r="AC58" s="34">
        <f t="shared" si="1"/>
        <v>0</v>
      </c>
      <c r="AD58" s="34">
        <f t="shared" si="1"/>
        <v>0</v>
      </c>
      <c r="AE58" s="34">
        <f t="shared" si="1"/>
        <v>0</v>
      </c>
    </row>
    <row r="59" spans="1:32">
      <c r="A59" s="31"/>
      <c r="B59" s="31"/>
      <c r="C59" s="31"/>
      <c r="D59" s="31"/>
      <c r="E59" s="31"/>
      <c r="F59" s="31"/>
      <c r="G59" s="31"/>
      <c r="H59" s="31"/>
      <c r="I59" s="31"/>
      <c r="J59" s="31"/>
      <c r="K59" s="31"/>
      <c r="L59" s="31"/>
      <c r="M59" s="31"/>
      <c r="N59" s="31"/>
      <c r="O59" s="31"/>
      <c r="P59" s="31"/>
      <c r="Q59" s="31"/>
      <c r="R59" s="31"/>
      <c r="S59" s="31"/>
      <c r="T59" s="31"/>
      <c r="U59" s="31"/>
      <c r="V59" s="31"/>
      <c r="W59" s="31"/>
      <c r="X59" s="31"/>
      <c r="Y59" s="31"/>
      <c r="Z59" s="31"/>
      <c r="AA59" s="31"/>
      <c r="AB59" s="31"/>
      <c r="AC59" s="31"/>
      <c r="AD59" s="31"/>
      <c r="AE59" s="31"/>
    </row>
    <row r="60" spans="1:32" ht="24">
      <c r="A60" s="31"/>
      <c r="B60" s="51" t="s">
        <v>61</v>
      </c>
      <c r="C60" s="31"/>
      <c r="D60" s="31"/>
      <c r="E60" s="31"/>
      <c r="F60" s="31"/>
      <c r="G60" s="31"/>
      <c r="H60" s="31"/>
      <c r="I60" s="31"/>
      <c r="J60" s="31"/>
      <c r="K60" s="31"/>
      <c r="L60" s="31"/>
      <c r="M60" s="31"/>
      <c r="N60" s="31"/>
      <c r="O60" s="31"/>
      <c r="P60" s="31"/>
      <c r="Q60" s="31"/>
      <c r="R60" s="31"/>
      <c r="S60" s="31"/>
      <c r="T60" s="31"/>
      <c r="U60" s="31"/>
      <c r="V60" s="31"/>
      <c r="W60" s="31"/>
      <c r="X60" s="31"/>
      <c r="Y60" s="31"/>
      <c r="Z60" s="31"/>
      <c r="AA60" s="31"/>
      <c r="AB60" s="31"/>
      <c r="AC60" s="31"/>
      <c r="AD60" s="31"/>
      <c r="AE60" s="31"/>
    </row>
    <row r="61" spans="1:32">
      <c r="A61" s="31"/>
      <c r="B61" s="31"/>
      <c r="C61" s="31"/>
      <c r="D61" s="31"/>
      <c r="E61" s="31"/>
      <c r="F61" s="31"/>
      <c r="G61" s="31"/>
      <c r="H61" s="31"/>
      <c r="I61" s="31"/>
      <c r="J61" s="31"/>
      <c r="K61" s="31"/>
      <c r="L61" s="31"/>
      <c r="M61" s="31"/>
      <c r="N61" s="31"/>
      <c r="O61" s="31"/>
      <c r="P61" s="31"/>
      <c r="Q61" s="31"/>
      <c r="R61" s="31"/>
      <c r="S61" s="31"/>
      <c r="T61" s="31"/>
      <c r="U61" s="31"/>
      <c r="V61" s="31"/>
      <c r="W61" s="31"/>
      <c r="X61" s="31"/>
      <c r="Y61" s="31"/>
      <c r="Z61" s="31"/>
      <c r="AA61" s="31"/>
      <c r="AB61" s="31"/>
      <c r="AC61" s="31"/>
      <c r="AD61" s="31"/>
      <c r="AE61" s="31"/>
    </row>
    <row r="62" spans="1:32">
      <c r="A62" s="31"/>
      <c r="B62" s="43" t="s">
        <v>8</v>
      </c>
      <c r="C62" s="43">
        <v>2013</v>
      </c>
      <c r="D62" s="43">
        <v>2014</v>
      </c>
      <c r="E62" s="43">
        <v>2015</v>
      </c>
      <c r="F62" s="43">
        <v>2016</v>
      </c>
      <c r="G62" s="43">
        <v>2017</v>
      </c>
      <c r="H62" s="43">
        <v>2018</v>
      </c>
      <c r="I62" s="43">
        <v>2019</v>
      </c>
      <c r="J62" s="43">
        <v>2020</v>
      </c>
      <c r="K62" s="43">
        <v>2021</v>
      </c>
      <c r="L62" s="43">
        <v>2022</v>
      </c>
      <c r="M62" s="43">
        <v>2023</v>
      </c>
      <c r="N62" s="43">
        <v>2024</v>
      </c>
      <c r="O62" s="43">
        <v>2025</v>
      </c>
      <c r="P62" s="43">
        <v>2026</v>
      </c>
      <c r="Q62" s="43">
        <v>2027</v>
      </c>
      <c r="R62" s="43">
        <v>2028</v>
      </c>
      <c r="S62" s="43">
        <v>2029</v>
      </c>
      <c r="T62" s="43">
        <v>2030</v>
      </c>
      <c r="U62" s="43">
        <v>2031</v>
      </c>
      <c r="V62" s="43">
        <v>2032</v>
      </c>
      <c r="W62" s="43">
        <v>2033</v>
      </c>
      <c r="X62" s="43">
        <v>2034</v>
      </c>
      <c r="Y62" s="43">
        <v>2035</v>
      </c>
      <c r="Z62" s="43">
        <v>2036</v>
      </c>
      <c r="AA62" s="43">
        <v>2037</v>
      </c>
      <c r="AB62" s="43">
        <v>2038</v>
      </c>
      <c r="AC62" s="43">
        <v>2039</v>
      </c>
      <c r="AD62" s="43">
        <v>2040</v>
      </c>
      <c r="AE62" s="43">
        <v>2041</v>
      </c>
    </row>
    <row r="63" spans="1:32">
      <c r="A63" s="31"/>
      <c r="B63" s="6" t="s">
        <v>45</v>
      </c>
      <c r="C63" s="43"/>
      <c r="D63" s="57">
        <f>[3]VRG!C17</f>
        <v>2999714</v>
      </c>
      <c r="E63" s="57">
        <f>[3]VRG!D17</f>
        <v>3694615</v>
      </c>
      <c r="F63" s="57">
        <f>[3]VRG!E17</f>
        <v>3347164.5</v>
      </c>
      <c r="G63" s="57">
        <f>[3]VRG!F17</f>
        <v>3417454.9544999995</v>
      </c>
      <c r="H63" s="57">
        <f>[3]VRG!G17</f>
        <v>3444794.5941359997</v>
      </c>
      <c r="I63" s="57">
        <f>[3]VRG!H17</f>
        <v>3472352.9508890877</v>
      </c>
      <c r="J63" s="57">
        <f>[3]VRG!I17</f>
        <v>3500131.7744962005</v>
      </c>
      <c r="K63" s="57">
        <f>[3]VRG!J17</f>
        <v>3528132.8286921703</v>
      </c>
      <c r="L63" s="57">
        <f>[3]VRG!K17</f>
        <v>3556357.8913217075</v>
      </c>
      <c r="M63" s="57">
        <f>[3]VRG!L17</f>
        <v>3584808.7544522812</v>
      </c>
      <c r="N63" s="57">
        <f>[3]VRG!M17</f>
        <v>3613487.2244878993</v>
      </c>
      <c r="O63" s="57">
        <f>[3]VRG!N17</f>
        <v>3642395.1222838024</v>
      </c>
      <c r="P63" s="57">
        <f>[3]VRG!O17</f>
        <v>3671534.2832620726</v>
      </c>
      <c r="Q63" s="57">
        <f>[3]VRG!P17</f>
        <v>3700906.5575281694</v>
      </c>
      <c r="R63" s="57">
        <f>[3]VRG!Q17</f>
        <v>3730513.8099883948</v>
      </c>
      <c r="S63" s="57">
        <f>[3]VRG!R17</f>
        <v>3760357.920468302</v>
      </c>
      <c r="T63" s="57">
        <f>[3]VRG!S17</f>
        <v>3790440.7838320485</v>
      </c>
      <c r="U63" s="57">
        <f>[3]VRG!T17</f>
        <v>3820764.3101027049</v>
      </c>
      <c r="V63" s="57">
        <f>[3]VRG!U17</f>
        <v>3851330.4245835268</v>
      </c>
      <c r="W63" s="57">
        <f>[3]VRG!V17</f>
        <v>3882141.0679801949</v>
      </c>
      <c r="X63" s="57">
        <f>[3]VRG!W17</f>
        <v>3913198.1965240366</v>
      </c>
      <c r="Y63" s="57">
        <f>[3]VRG!X17</f>
        <v>3944503.782096229</v>
      </c>
      <c r="Z63" s="57">
        <f>[3]VRG!Y17</f>
        <v>3976059.8123529991</v>
      </c>
      <c r="AA63" s="57">
        <f>[3]VRG!Z17</f>
        <v>4007868.2908518231</v>
      </c>
      <c r="AB63" s="57">
        <f>[3]VRG!AA17</f>
        <v>4039931.2371786376</v>
      </c>
      <c r="AC63" s="57">
        <f>[3]VRG!AB17</f>
        <v>4072250.6870760666</v>
      </c>
      <c r="AD63" s="57">
        <f>[3]VRG!AC17</f>
        <v>4104828.6925726752</v>
      </c>
      <c r="AE63" s="57">
        <f>[3]VRG!AD17</f>
        <v>4137667.3221132564</v>
      </c>
    </row>
    <row r="64" spans="1:32">
      <c r="A64" s="31"/>
      <c r="B64" s="6" t="s">
        <v>46</v>
      </c>
      <c r="C64" s="43"/>
      <c r="D64" s="57">
        <f>[3]VRG!C18</f>
        <v>1051076</v>
      </c>
      <c r="E64" s="57">
        <f>[3]VRG!D18</f>
        <v>1251345</v>
      </c>
      <c r="F64" s="57">
        <f>[3]VRG!E18</f>
        <v>1277623.2449999999</v>
      </c>
      <c r="G64" s="57">
        <f>[3]VRG!F18</f>
        <v>1304453.3331449998</v>
      </c>
      <c r="H64" s="57">
        <f>[3]VRG!G18</f>
        <v>1327933.4931416097</v>
      </c>
      <c r="I64" s="57">
        <f>[3]VRG!H18</f>
        <v>1351836.2960181588</v>
      </c>
      <c r="J64" s="57">
        <f>[3]VRG!I18</f>
        <v>1376169.3493464857</v>
      </c>
      <c r="K64" s="57">
        <f>[3]VRG!J18</f>
        <v>1400940.3976347225</v>
      </c>
      <c r="L64" s="57">
        <f>[3]VRG!K18</f>
        <v>1426157.3247921476</v>
      </c>
      <c r="M64" s="57">
        <f>[3]VRG!L18</f>
        <v>1451828.1566384062</v>
      </c>
      <c r="N64" s="57">
        <f>[3]VRG!M18</f>
        <v>1477961.0634578976</v>
      </c>
      <c r="O64" s="57">
        <f>[3]VRG!N18</f>
        <v>1504564.3626001398</v>
      </c>
      <c r="P64" s="57">
        <f>[3]VRG!O18</f>
        <v>1531646.5211269422</v>
      </c>
      <c r="Q64" s="57">
        <f>[3]VRG!P18</f>
        <v>1559216.1585072272</v>
      </c>
      <c r="R64" s="57">
        <f>[3]VRG!Q18</f>
        <v>1587282.0493603572</v>
      </c>
      <c r="S64" s="57">
        <f>[3]VRG!R18</f>
        <v>1587282.0493603572</v>
      </c>
      <c r="T64" s="57">
        <f>[3]VRG!S18</f>
        <v>1587282.0493603572</v>
      </c>
      <c r="U64" s="57">
        <f>[3]VRG!T18</f>
        <v>1587282.0493603572</v>
      </c>
      <c r="V64" s="57">
        <f>[3]VRG!U18</f>
        <v>1587282.0493603572</v>
      </c>
      <c r="W64" s="57">
        <f>[3]VRG!V18</f>
        <v>1587282.0493603572</v>
      </c>
      <c r="X64" s="57">
        <f>[3]VRG!W18</f>
        <v>1587282.0493603572</v>
      </c>
      <c r="Y64" s="57">
        <f>[3]VRG!X18</f>
        <v>1587282.0493603572</v>
      </c>
      <c r="Z64" s="57">
        <f>[3]VRG!Y18</f>
        <v>1587282.0493603572</v>
      </c>
      <c r="AA64" s="57">
        <f>[3]VRG!Z18</f>
        <v>1587282.0493603572</v>
      </c>
      <c r="AB64" s="57">
        <f>[3]VRG!AA18</f>
        <v>1587282.0493603572</v>
      </c>
      <c r="AC64" s="57">
        <f>[3]VRG!AB18</f>
        <v>1587282.0493603572</v>
      </c>
      <c r="AD64" s="57">
        <f>[3]VRG!AC18</f>
        <v>1587282.0493603572</v>
      </c>
      <c r="AE64" s="57">
        <f>[3]VRG!AD18</f>
        <v>1587282.0493603572</v>
      </c>
    </row>
    <row r="65" spans="1:31">
      <c r="A65" s="31"/>
      <c r="B65" s="6" t="s">
        <v>47</v>
      </c>
      <c r="C65" s="43"/>
      <c r="D65" s="58">
        <f>[3]VRG!C19</f>
        <v>1.05261016</v>
      </c>
      <c r="E65" s="58">
        <f>[3]VRG!D19</f>
        <v>1.0424409999999997</v>
      </c>
      <c r="F65" s="58">
        <f>[3]VRG!E19</f>
        <v>1.0393779999999999</v>
      </c>
      <c r="G65" s="58">
        <f>[3]VRG!F19</f>
        <v>1.036324</v>
      </c>
      <c r="H65" s="58">
        <f>[3]VRG!G19</f>
        <v>1.036324</v>
      </c>
      <c r="I65" s="58">
        <f>[3]VRG!H19</f>
        <v>1.036324</v>
      </c>
      <c r="J65" s="58">
        <f>[3]VRG!I19</f>
        <v>1.036324</v>
      </c>
      <c r="K65" s="58">
        <f>[3]VRG!J19</f>
        <v>1.036324</v>
      </c>
      <c r="L65" s="58">
        <f>[3]VRG!K19</f>
        <v>1.036324</v>
      </c>
      <c r="M65" s="58">
        <f>[3]VRG!L19</f>
        <v>1.036324</v>
      </c>
      <c r="N65" s="58">
        <f>[3]VRG!M19</f>
        <v>1.036324</v>
      </c>
      <c r="O65" s="58">
        <f>[3]VRG!N19</f>
        <v>1.036324</v>
      </c>
      <c r="P65" s="58">
        <f>[3]VRG!O19</f>
        <v>1.036324</v>
      </c>
      <c r="Q65" s="58">
        <f>[3]VRG!P19</f>
        <v>1.018</v>
      </c>
      <c r="R65" s="58">
        <f>[3]VRG!Q19</f>
        <v>1</v>
      </c>
      <c r="S65" s="58">
        <f>[3]VRG!R19</f>
        <v>1</v>
      </c>
      <c r="T65" s="58">
        <f>[3]VRG!S19</f>
        <v>1</v>
      </c>
      <c r="U65" s="58">
        <f>[3]VRG!T19</f>
        <v>1</v>
      </c>
      <c r="V65" s="58">
        <f>[3]VRG!U19</f>
        <v>1</v>
      </c>
      <c r="W65" s="58">
        <f>[3]VRG!V19</f>
        <v>1</v>
      </c>
      <c r="X65" s="58">
        <f>[3]VRG!W19</f>
        <v>1</v>
      </c>
      <c r="Y65" s="58">
        <f>[3]VRG!X19</f>
        <v>1</v>
      </c>
      <c r="Z65" s="58">
        <f>[3]VRG!Y19</f>
        <v>1</v>
      </c>
      <c r="AA65" s="58">
        <f>[3]VRG!Z19</f>
        <v>1</v>
      </c>
      <c r="AB65" s="58">
        <f>[3]VRG!AA19</f>
        <v>1</v>
      </c>
      <c r="AC65" s="58">
        <f>[3]VRG!AB19</f>
        <v>1</v>
      </c>
      <c r="AD65" s="58">
        <f>[3]VRG!AC19</f>
        <v>1</v>
      </c>
      <c r="AE65" s="58">
        <f>[3]VRG!AD19</f>
        <v>1</v>
      </c>
    </row>
    <row r="66" spans="1:31">
      <c r="A66" s="31"/>
      <c r="B66" s="6" t="s">
        <v>48</v>
      </c>
      <c r="C66" s="43"/>
      <c r="D66" s="57">
        <f>[3]VRG!C20</f>
        <v>1106373.2765321599</v>
      </c>
      <c r="E66" s="57">
        <f>[3]VRG!D20</f>
        <v>1304453.3331449996</v>
      </c>
      <c r="F66" s="57">
        <f>[3]VRG!E20</f>
        <v>1327933.4931416097</v>
      </c>
      <c r="G66" s="57">
        <f>[3]VRG!F20</f>
        <v>1351836.2960181588</v>
      </c>
      <c r="H66" s="57">
        <f>[3]VRG!G20</f>
        <v>1376169.3493464857</v>
      </c>
      <c r="I66" s="57">
        <f>[3]VRG!H20</f>
        <v>1400940.3976347225</v>
      </c>
      <c r="J66" s="57">
        <f>[3]VRG!I20</f>
        <v>1426157.3247921474</v>
      </c>
      <c r="K66" s="57">
        <f>[3]VRG!J20</f>
        <v>1451828.1566384062</v>
      </c>
      <c r="L66" s="57">
        <f>[3]VRG!K20</f>
        <v>1477961.0634578976</v>
      </c>
      <c r="M66" s="57">
        <f>[3]VRG!L20</f>
        <v>1504564.3626001398</v>
      </c>
      <c r="N66" s="57">
        <f>[3]VRG!M20</f>
        <v>1531646.5211269422</v>
      </c>
      <c r="O66" s="57">
        <f>[3]VRG!N20</f>
        <v>1559216.1585072274</v>
      </c>
      <c r="P66" s="57">
        <f>[3]VRG!O20</f>
        <v>1587282.0493603572</v>
      </c>
      <c r="Q66" s="57">
        <f>[3]VRG!P20</f>
        <v>1587282.0493603572</v>
      </c>
      <c r="R66" s="57">
        <f>[3]VRG!Q20</f>
        <v>1587282.0493603572</v>
      </c>
      <c r="S66" s="57">
        <f>[3]VRG!R20</f>
        <v>1587282.0493603572</v>
      </c>
      <c r="T66" s="57">
        <f>[3]VRG!S20</f>
        <v>1587282.0493603572</v>
      </c>
      <c r="U66" s="57">
        <f>[3]VRG!T20</f>
        <v>1587282.0493603572</v>
      </c>
      <c r="V66" s="57">
        <f>[3]VRG!U20</f>
        <v>1587282.0493603572</v>
      </c>
      <c r="W66" s="57">
        <f>[3]VRG!V20</f>
        <v>1587282.0493603572</v>
      </c>
      <c r="X66" s="57">
        <f>[3]VRG!W20</f>
        <v>1587282.0493603572</v>
      </c>
      <c r="Y66" s="57">
        <f>[3]VRG!X20</f>
        <v>1587282.0493603572</v>
      </c>
      <c r="Z66" s="57">
        <f>[3]VRG!Y20</f>
        <v>1587282.0493603572</v>
      </c>
      <c r="AA66" s="57">
        <f>[3]VRG!Z20</f>
        <v>1587282.0493603572</v>
      </c>
      <c r="AB66" s="57">
        <f>[3]VRG!AA20</f>
        <v>1587282.0493603572</v>
      </c>
      <c r="AC66" s="57">
        <f>[3]VRG!AB20</f>
        <v>1587282.0493603572</v>
      </c>
      <c r="AD66" s="57">
        <f>[3]VRG!AC20</f>
        <v>1587282.0493603572</v>
      </c>
      <c r="AE66" s="57">
        <f>[3]VRG!AD20</f>
        <v>1587282.0493603572</v>
      </c>
    </row>
    <row r="67" spans="1:31">
      <c r="A67" s="31"/>
      <c r="B67" s="53" t="s">
        <v>49</v>
      </c>
      <c r="C67" s="43"/>
      <c r="D67" s="59" t="str">
        <f>[3]VRG!C21</f>
        <v>SI</v>
      </c>
      <c r="E67" s="59" t="str">
        <f>[3]VRG!D21</f>
        <v>SI</v>
      </c>
      <c r="F67" s="59" t="str">
        <f>[3]VRG!E21</f>
        <v>SI</v>
      </c>
      <c r="G67" s="59" t="str">
        <f>[3]VRG!F21</f>
        <v>SI</v>
      </c>
      <c r="H67" s="59" t="str">
        <f>[3]VRG!G21</f>
        <v>SI</v>
      </c>
      <c r="I67" s="59" t="str">
        <f>[3]VRG!H21</f>
        <v>SI</v>
      </c>
      <c r="J67" s="59" t="str">
        <f>[3]VRG!I21</f>
        <v>SI</v>
      </c>
      <c r="K67" s="59" t="str">
        <f>[3]VRG!J21</f>
        <v>SI</v>
      </c>
      <c r="L67" s="59" t="str">
        <f>[3]VRG!K21</f>
        <v>SI</v>
      </c>
      <c r="M67" s="59" t="str">
        <f>[3]VRG!L21</f>
        <v>SI</v>
      </c>
      <c r="N67" s="59" t="str">
        <f>[3]VRG!M21</f>
        <v>SI</v>
      </c>
      <c r="O67" s="59" t="str">
        <f>[3]VRG!N21</f>
        <v>SI</v>
      </c>
      <c r="P67" s="59" t="str">
        <f>[3]VRG!O21</f>
        <v>SI</v>
      </c>
      <c r="Q67" s="59" t="str">
        <f>[3]VRG!P21</f>
        <v>SI</v>
      </c>
      <c r="R67" s="59" t="str">
        <f>[3]VRG!Q21</f>
        <v>SI</v>
      </c>
      <c r="S67" s="59" t="str">
        <f>[3]VRG!R21</f>
        <v>SI</v>
      </c>
      <c r="T67" s="59" t="str">
        <f>[3]VRG!S21</f>
        <v>SI</v>
      </c>
      <c r="U67" s="59" t="str">
        <f>[3]VRG!T21</f>
        <v>SI</v>
      </c>
      <c r="V67" s="59" t="str">
        <f>[3]VRG!U21</f>
        <v>SI</v>
      </c>
      <c r="W67" s="59" t="str">
        <f>[3]VRG!V21</f>
        <v>SI</v>
      </c>
      <c r="X67" s="59" t="str">
        <f>[3]VRG!W21</f>
        <v>SI</v>
      </c>
      <c r="Y67" s="59" t="str">
        <f>[3]VRG!X21</f>
        <v>SI</v>
      </c>
      <c r="Z67" s="59" t="str">
        <f>[3]VRG!Y21</f>
        <v>SI</v>
      </c>
      <c r="AA67" s="59" t="str">
        <f>[3]VRG!Z21</f>
        <v>SI</v>
      </c>
      <c r="AB67" s="59" t="str">
        <f>[3]VRG!AA21</f>
        <v>SI</v>
      </c>
      <c r="AC67" s="59" t="str">
        <f>[3]VRG!AB21</f>
        <v>SI</v>
      </c>
      <c r="AD67" s="59" t="str">
        <f>[3]VRG!AC21</f>
        <v>SI</v>
      </c>
      <c r="AE67" s="59" t="str">
        <f>[3]VRG!AD21</f>
        <v>SI</v>
      </c>
    </row>
    <row r="68" spans="1:31">
      <c r="A68" s="32"/>
      <c r="B68" s="35" t="s">
        <v>50</v>
      </c>
      <c r="C68" s="44"/>
      <c r="D68" s="60">
        <f>[3]VRG!C22+D58</f>
        <v>58378618.672438525</v>
      </c>
      <c r="E68" s="60">
        <f>[3]VRG!D22+E58</f>
        <v>60831417.999566942</v>
      </c>
      <c r="F68" s="60">
        <f>[3]VRG!E22+F58</f>
        <v>62290660.233326212</v>
      </c>
      <c r="G68" s="60">
        <f>[3]VRG!F22+G58</f>
        <v>64042762.201965488</v>
      </c>
      <c r="H68" s="60">
        <f>[3]VRG!G22+H58</f>
        <v>64947135.349582523</v>
      </c>
      <c r="I68" s="60">
        <f>[3]VRG!H22+I58</f>
        <v>66314869.342157617</v>
      </c>
      <c r="J68" s="60">
        <f>[3]VRG!I22+J58</f>
        <v>67255569.81061618</v>
      </c>
      <c r="K68" s="60">
        <f>[3]VRG!J22+K58</f>
        <v>67832170.079505578</v>
      </c>
      <c r="L68" s="60">
        <f>[3]VRG!K22+L58</f>
        <v>68284967.652960449</v>
      </c>
      <c r="M68" s="60">
        <f>[3]VRG!L22+M58</f>
        <v>68535538.709264547</v>
      </c>
      <c r="N68" s="60">
        <f>[3]VRG!M22+N58</f>
        <v>68931652.304794937</v>
      </c>
      <c r="O68" s="60">
        <f>[3]VRG!N22+O58</f>
        <v>69672366.322410688</v>
      </c>
      <c r="P68" s="60">
        <f>[3]VRG!O22+P58</f>
        <v>69879879.847747132</v>
      </c>
      <c r="Q68" s="60">
        <f>[3]VRG!P22+Q58</f>
        <v>67039383.469211988</v>
      </c>
      <c r="R68" s="60">
        <f>[3]VRG!Q22+R58</f>
        <v>66430945.130689397</v>
      </c>
      <c r="S68" s="60">
        <f>[3]VRG!R22+S58</f>
        <v>64607901.834910989</v>
      </c>
      <c r="T68" s="60">
        <f>[3]VRG!S22+T58</f>
        <v>63216366.356563307</v>
      </c>
      <c r="U68" s="60">
        <f>[3]VRG!T22+U58</f>
        <v>61799514.760154627</v>
      </c>
      <c r="V68" s="60">
        <f>[3]VRG!U22+V58</f>
        <v>60485355.050686523</v>
      </c>
      <c r="W68" s="60">
        <f>[3]VRG!V22+W58</f>
        <v>59391950.210869513</v>
      </c>
      <c r="X68" s="60">
        <f>[3]VRG!W22+X58</f>
        <v>58321567.895343728</v>
      </c>
      <c r="Y68" s="60">
        <f>[3]VRG!X22+Y58</f>
        <v>57343020.325097233</v>
      </c>
      <c r="Z68" s="60">
        <f>[3]VRG!Y22+Z58</f>
        <v>56498455.056166962</v>
      </c>
      <c r="AA68" s="60">
        <f>[3]VRG!Z22+AA58</f>
        <v>55909725.097512498</v>
      </c>
      <c r="AB68" s="60">
        <f>[3]VRG!AA22+AB58</f>
        <v>55388353.41297058</v>
      </c>
      <c r="AC68" s="60">
        <f>[3]VRG!AB22+AC58</f>
        <v>54807067.197190911</v>
      </c>
      <c r="AD68" s="60">
        <f>[3]VRG!AC22+AD58</f>
        <v>54119726.708666638</v>
      </c>
      <c r="AE68" s="60">
        <f>[3]VRG!AD22+AE58</f>
        <v>53548572.387991235</v>
      </c>
    </row>
    <row r="69" spans="1:31">
      <c r="A69" s="31"/>
      <c r="B69" s="6" t="s">
        <v>51</v>
      </c>
      <c r="C69" s="45"/>
      <c r="D69" s="46">
        <f>[3]VRG!C23</f>
        <v>0.5</v>
      </c>
      <c r="E69" s="46">
        <f>[3]VRG!D23</f>
        <v>0.5</v>
      </c>
      <c r="F69" s="46">
        <f>[3]VRG!E23</f>
        <v>0.5</v>
      </c>
      <c r="G69" s="46">
        <f>[3]VRG!F23</f>
        <v>0.5</v>
      </c>
      <c r="H69" s="46">
        <f>[3]VRG!G23</f>
        <v>0.5</v>
      </c>
      <c r="I69" s="46">
        <f>[3]VRG!H23</f>
        <v>0.5</v>
      </c>
      <c r="J69" s="46">
        <f>[3]VRG!I23</f>
        <v>0.5</v>
      </c>
      <c r="K69" s="46">
        <f>[3]VRG!J23</f>
        <v>0.5</v>
      </c>
      <c r="L69" s="46">
        <f>[3]VRG!K23</f>
        <v>0.5</v>
      </c>
      <c r="M69" s="46">
        <f>[3]VRG!L23</f>
        <v>0.5</v>
      </c>
      <c r="N69" s="46">
        <f>[3]VRG!M23</f>
        <v>0.5</v>
      </c>
      <c r="O69" s="46">
        <f>[3]VRG!N23</f>
        <v>0.5</v>
      </c>
      <c r="P69" s="46">
        <f>[3]VRG!O23</f>
        <v>0.5</v>
      </c>
      <c r="Q69" s="46">
        <f>[3]VRG!P23</f>
        <v>0.5</v>
      </c>
      <c r="R69" s="46">
        <f>[3]VRG!Q23</f>
        <v>0.5</v>
      </c>
      <c r="S69" s="46">
        <f>[3]VRG!R23</f>
        <v>0.5</v>
      </c>
      <c r="T69" s="46">
        <f>[3]VRG!S23</f>
        <v>0.5</v>
      </c>
      <c r="U69" s="46">
        <f>[3]VRG!T23</f>
        <v>0.5</v>
      </c>
      <c r="V69" s="46">
        <f>[3]VRG!U23</f>
        <v>0.5</v>
      </c>
      <c r="W69" s="46">
        <f>[3]VRG!V23</f>
        <v>0.5</v>
      </c>
      <c r="X69" s="46">
        <f>[3]VRG!W23</f>
        <v>0.5</v>
      </c>
      <c r="Y69" s="46">
        <f>[3]VRG!X23</f>
        <v>0.5</v>
      </c>
      <c r="Z69" s="46">
        <f>[3]VRG!Y23</f>
        <v>0.5</v>
      </c>
      <c r="AA69" s="46">
        <f>[3]VRG!Z23</f>
        <v>0.5</v>
      </c>
      <c r="AB69" s="46">
        <f>[3]VRG!AA23</f>
        <v>0.5</v>
      </c>
      <c r="AC69" s="46">
        <f>[3]VRG!AB23</f>
        <v>0.5</v>
      </c>
      <c r="AD69" s="46">
        <f>[3]VRG!AC23</f>
        <v>0.5</v>
      </c>
      <c r="AE69" s="46">
        <f>[3]VRG!AD23</f>
        <v>0.5</v>
      </c>
    </row>
    <row r="70" spans="1:31">
      <c r="A70" s="31"/>
      <c r="B70" s="53" t="s">
        <v>52</v>
      </c>
      <c r="C70" s="45"/>
      <c r="D70" s="57">
        <f>[3]VRG!C24</f>
        <v>1893340.7234678401</v>
      </c>
      <c r="E70" s="57">
        <f>[3]VRG!D24</f>
        <v>2390161.6668550004</v>
      </c>
      <c r="F70" s="57">
        <f>[3]VRG!E24</f>
        <v>2019231.0068583903</v>
      </c>
      <c r="G70" s="57">
        <f>[3]VRG!F24</f>
        <v>2065618.6584818407</v>
      </c>
      <c r="H70" s="57">
        <f>[3]VRG!G24</f>
        <v>2068625.244789514</v>
      </c>
      <c r="I70" s="57">
        <f>[3]VRG!H24</f>
        <v>2071412.5532543652</v>
      </c>
      <c r="J70" s="57">
        <f>[3]VRG!I24</f>
        <v>2073974.4497040531</v>
      </c>
      <c r="K70" s="57">
        <f>[3]VRG!J24</f>
        <v>2076304.6720537641</v>
      </c>
      <c r="L70" s="57">
        <f>[3]VRG!K24</f>
        <v>2078396.8278638099</v>
      </c>
      <c r="M70" s="57">
        <f>[3]VRG!L24</f>
        <v>2080244.3918521414</v>
      </c>
      <c r="N70" s="57">
        <f>[3]VRG!M24</f>
        <v>2081840.7033609571</v>
      </c>
      <c r="O70" s="57">
        <f>[3]VRG!N24</f>
        <v>2083178.9637765749</v>
      </c>
      <c r="P70" s="57">
        <f>[3]VRG!O24</f>
        <v>2084252.2339017154</v>
      </c>
      <c r="Q70" s="57">
        <f>[3]VRG!P24</f>
        <v>2113624.5081678121</v>
      </c>
      <c r="R70" s="57">
        <f>[3]VRG!Q24</f>
        <v>2143231.7606280376</v>
      </c>
      <c r="S70" s="57">
        <f>[3]VRG!R24</f>
        <v>2173075.8711079448</v>
      </c>
      <c r="T70" s="57">
        <f>[3]VRG!S24</f>
        <v>2203158.7344716913</v>
      </c>
      <c r="U70" s="57">
        <f>[3]VRG!T24</f>
        <v>2233482.2607423477</v>
      </c>
      <c r="V70" s="57">
        <f>[3]VRG!U24</f>
        <v>2264048.3752231696</v>
      </c>
      <c r="W70" s="57">
        <f>[3]VRG!V24</f>
        <v>2294859.0186198377</v>
      </c>
      <c r="X70" s="57">
        <f>[3]VRG!W24</f>
        <v>2325916.1471636794</v>
      </c>
      <c r="Y70" s="57">
        <f>[3]VRG!X24</f>
        <v>2357221.7327358718</v>
      </c>
      <c r="Z70" s="57">
        <f>[3]VRG!Y24</f>
        <v>2388777.7629926419</v>
      </c>
      <c r="AA70" s="57">
        <f>[3]VRG!Z24</f>
        <v>2420586.2414914658</v>
      </c>
      <c r="AB70" s="57">
        <f>[3]VRG!AA24</f>
        <v>2452649.1878182804</v>
      </c>
      <c r="AC70" s="57">
        <f>[3]VRG!AB24</f>
        <v>2484968.6377157094</v>
      </c>
      <c r="AD70" s="57">
        <f>[3]VRG!AC24</f>
        <v>2517546.643212318</v>
      </c>
      <c r="AE70" s="57">
        <f>[3]VRG!AD24</f>
        <v>2550385.2727528992</v>
      </c>
    </row>
    <row r="71" spans="1:31">
      <c r="A71" s="31"/>
      <c r="B71" s="6" t="s">
        <v>55</v>
      </c>
      <c r="C71" s="45"/>
      <c r="D71" s="57">
        <f>[3]VRG!C25</f>
        <v>50260052.012200005</v>
      </c>
      <c r="E71" s="57">
        <f>[3]VRG!D25</f>
        <v>48926441.410799995</v>
      </c>
      <c r="F71" s="57">
        <f>[3]VRG!E25</f>
        <v>48926441.410799995</v>
      </c>
      <c r="G71" s="57">
        <f>[3]VRG!F25</f>
        <v>48926441.410799995</v>
      </c>
      <c r="H71" s="57">
        <f>[3]VRG!G25</f>
        <v>48926441.410799995</v>
      </c>
      <c r="I71" s="57">
        <f>[3]VRG!H25</f>
        <v>48926441.410799995</v>
      </c>
      <c r="J71" s="57">
        <f>[3]VRG!I25</f>
        <v>48926441.410799995</v>
      </c>
      <c r="K71" s="57">
        <f>[3]VRG!J25</f>
        <v>48926441.410799995</v>
      </c>
      <c r="L71" s="57">
        <f>[3]VRG!K25</f>
        <v>48926441.410799995</v>
      </c>
      <c r="M71" s="57">
        <f>[3]VRG!L25</f>
        <v>48926441.410799995</v>
      </c>
      <c r="N71" s="57">
        <f>[3]VRG!M25</f>
        <v>48926441.410799995</v>
      </c>
      <c r="O71" s="57">
        <f>[3]VRG!N25</f>
        <v>48926441.410799995</v>
      </c>
      <c r="P71" s="57">
        <f>[3]VRG!O25</f>
        <v>48926441.410799995</v>
      </c>
      <c r="Q71" s="57">
        <f>[3]VRG!P25</f>
        <v>48926441.410799995</v>
      </c>
      <c r="R71" s="57">
        <f>[3]VRG!Q25</f>
        <v>48926441.410799995</v>
      </c>
      <c r="S71" s="57">
        <f>[3]VRG!R25</f>
        <v>48926441.410799995</v>
      </c>
      <c r="T71" s="57">
        <f>[3]VRG!S25</f>
        <v>48926441.410799995</v>
      </c>
      <c r="U71" s="57">
        <f>[3]VRG!T25</f>
        <v>48926441.410799995</v>
      </c>
      <c r="V71" s="57">
        <f>[3]VRG!U25</f>
        <v>48926441.410799995</v>
      </c>
      <c r="W71" s="57">
        <f>[3]VRG!V25</f>
        <v>48926441.410799995</v>
      </c>
      <c r="X71" s="57">
        <f>[3]VRG!W25</f>
        <v>48926441.410799995</v>
      </c>
      <c r="Y71" s="57">
        <f>[3]VRG!X25</f>
        <v>48926441.410799995</v>
      </c>
      <c r="Z71" s="57">
        <f>[3]VRG!Y25</f>
        <v>48926441.410799995</v>
      </c>
      <c r="AA71" s="57">
        <f>[3]VRG!Z25</f>
        <v>48926441.410799995</v>
      </c>
      <c r="AB71" s="57">
        <f>[3]VRG!AA25</f>
        <v>48926441.410799995</v>
      </c>
      <c r="AC71" s="57">
        <f>[3]VRG!AB25</f>
        <v>48926441.410799995</v>
      </c>
      <c r="AD71" s="57">
        <f>[3]VRG!AC25</f>
        <v>48926441.410799995</v>
      </c>
      <c r="AE71" s="57">
        <f>[3]VRG!AD25</f>
        <v>48926441.410799995</v>
      </c>
    </row>
    <row r="72" spans="1:31">
      <c r="A72" s="31"/>
      <c r="B72" s="6" t="s">
        <v>53</v>
      </c>
      <c r="C72" s="45"/>
      <c r="D72" s="57">
        <f>[3]VRG!C26</f>
        <v>0</v>
      </c>
      <c r="E72" s="57">
        <f>[3]VRG!D26</f>
        <v>0</v>
      </c>
      <c r="F72" s="57">
        <f>[3]VRG!E26</f>
        <v>0</v>
      </c>
      <c r="G72" s="57">
        <f>[3]VRG!F26</f>
        <v>0</v>
      </c>
      <c r="H72" s="57">
        <f>[3]VRG!G26</f>
        <v>0</v>
      </c>
      <c r="I72" s="57">
        <f>[3]VRG!H26</f>
        <v>0</v>
      </c>
      <c r="J72" s="57">
        <f>[3]VRG!I26</f>
        <v>0</v>
      </c>
      <c r="K72" s="57">
        <f>[3]VRG!J26</f>
        <v>0</v>
      </c>
      <c r="L72" s="57">
        <f>[3]VRG!K26</f>
        <v>0</v>
      </c>
      <c r="M72" s="57">
        <f>[3]VRG!L26</f>
        <v>0</v>
      </c>
      <c r="N72" s="57">
        <f>[3]VRG!M26</f>
        <v>0</v>
      </c>
      <c r="O72" s="57">
        <f>[3]VRG!N26</f>
        <v>0</v>
      </c>
      <c r="P72" s="57">
        <f>[3]VRG!O26</f>
        <v>0</v>
      </c>
      <c r="Q72" s="57">
        <f>[3]VRG!P26</f>
        <v>0</v>
      </c>
      <c r="R72" s="57">
        <f>[3]VRG!Q26</f>
        <v>0</v>
      </c>
      <c r="S72" s="57">
        <f>[3]VRG!R26</f>
        <v>0</v>
      </c>
      <c r="T72" s="57">
        <f>[3]VRG!S26</f>
        <v>0</v>
      </c>
      <c r="U72" s="57">
        <f>[3]VRG!T26</f>
        <v>0</v>
      </c>
      <c r="V72" s="57">
        <f>[3]VRG!U26</f>
        <v>0</v>
      </c>
      <c r="W72" s="57">
        <f>[3]VRG!V26</f>
        <v>0</v>
      </c>
      <c r="X72" s="57">
        <f>[3]VRG!W26</f>
        <v>0</v>
      </c>
      <c r="Y72" s="57">
        <f>[3]VRG!X26</f>
        <v>0</v>
      </c>
      <c r="Z72" s="57">
        <f>[3]VRG!Y26</f>
        <v>0</v>
      </c>
      <c r="AA72" s="57">
        <f>[3]VRG!Z26</f>
        <v>0</v>
      </c>
      <c r="AB72" s="57">
        <f>[3]VRG!AA26</f>
        <v>0</v>
      </c>
      <c r="AC72" s="57">
        <f>[3]VRG!AB26</f>
        <v>0</v>
      </c>
      <c r="AD72" s="57">
        <f>[3]VRG!AC26</f>
        <v>0</v>
      </c>
      <c r="AE72" s="57">
        <f>[3]VRG!AD26</f>
        <v>0</v>
      </c>
    </row>
    <row r="73" spans="1:31">
      <c r="A73" s="31"/>
      <c r="B73" s="54" t="s">
        <v>64</v>
      </c>
      <c r="C73" s="68">
        <v>1.0560069999999999</v>
      </c>
      <c r="D73" s="61">
        <f t="shared" ref="D73:AE73" si="2">IF((D63&gt;D66),(D68-D72-(D63*$A$63)+D69*(D70))/(D71+(D63*(1-$A$63))),(D68-D72-(D63*$A$63))/(D71+(D63*(1-$A$63))))</f>
        <v>1.1138856490766977</v>
      </c>
      <c r="E73" s="61">
        <f t="shared" si="2"/>
        <v>1.1787391410154979</v>
      </c>
      <c r="F73" s="61">
        <f t="shared" si="2"/>
        <v>1.2109414423173981</v>
      </c>
      <c r="G73" s="61">
        <f t="shared" si="2"/>
        <v>1.2432313230382013</v>
      </c>
      <c r="H73" s="61">
        <f t="shared" si="2"/>
        <v>1.2598795255807695</v>
      </c>
      <c r="I73" s="61">
        <f t="shared" si="2"/>
        <v>1.2853459023100651</v>
      </c>
      <c r="J73" s="61">
        <f t="shared" si="2"/>
        <v>1.30263247979408</v>
      </c>
      <c r="K73" s="61">
        <f t="shared" si="2"/>
        <v>1.3129516999049655</v>
      </c>
      <c r="L73" s="61">
        <f t="shared" si="2"/>
        <v>1.3208930733252602</v>
      </c>
      <c r="M73" s="61">
        <f t="shared" si="2"/>
        <v>1.3249667582896398</v>
      </c>
      <c r="N73" s="61">
        <f t="shared" si="2"/>
        <v>1.3317980148431161</v>
      </c>
      <c r="O73" s="61">
        <f t="shared" si="2"/>
        <v>1.3451687438392457</v>
      </c>
      <c r="P73" s="61">
        <f t="shared" si="2"/>
        <v>1.3483790018311401</v>
      </c>
      <c r="Q73" s="61">
        <f t="shared" si="2"/>
        <v>1.2939317361056668</v>
      </c>
      <c r="R73" s="61">
        <f t="shared" si="2"/>
        <v>1.2819305774131458</v>
      </c>
      <c r="S73" s="61">
        <f t="shared" si="2"/>
        <v>1.2468861385450865</v>
      </c>
      <c r="T73" s="61">
        <f t="shared" si="2"/>
        <v>1.2200635365030825</v>
      </c>
      <c r="U73" s="61">
        <f t="shared" si="2"/>
        <v>1.1927884146779231</v>
      </c>
      <c r="V73" s="61">
        <f t="shared" si="2"/>
        <v>1.1674873170183417</v>
      </c>
      <c r="W73" s="61">
        <f t="shared" si="2"/>
        <v>1.1463928187147547</v>
      </c>
      <c r="X73" s="61">
        <f t="shared" si="2"/>
        <v>1.125755709368625</v>
      </c>
      <c r="Y73" s="61">
        <f t="shared" si="2"/>
        <v>1.1068769619675378</v>
      </c>
      <c r="Z73" s="61">
        <f t="shared" si="2"/>
        <v>1.0905504012807199</v>
      </c>
      <c r="AA73" s="61">
        <f t="shared" si="2"/>
        <v>1.0790736393881</v>
      </c>
      <c r="AB73" s="61">
        <f t="shared" si="2"/>
        <v>1.0688796528157249</v>
      </c>
      <c r="AC73" s="61">
        <f t="shared" si="2"/>
        <v>1.0575648057981974</v>
      </c>
      <c r="AD73" s="61">
        <f t="shared" si="2"/>
        <v>1.0442612428916886</v>
      </c>
      <c r="AE73" s="61">
        <f t="shared" si="2"/>
        <v>1.0331609506589714</v>
      </c>
    </row>
    <row r="74" spans="1:31">
      <c r="A74" s="31"/>
      <c r="B74" s="6"/>
      <c r="C74" s="45"/>
      <c r="D74" s="45"/>
      <c r="E74" s="45"/>
      <c r="F74" s="45"/>
      <c r="G74" s="45"/>
      <c r="H74" s="45"/>
      <c r="I74" s="45"/>
      <c r="J74" s="45"/>
      <c r="K74" s="45"/>
      <c r="L74" s="45"/>
      <c r="M74" s="45"/>
      <c r="N74" s="45"/>
      <c r="O74" s="45"/>
      <c r="P74" s="45"/>
      <c r="Q74" s="45"/>
      <c r="R74" s="45"/>
      <c r="S74" s="45"/>
      <c r="T74" s="45"/>
      <c r="U74" s="45"/>
      <c r="V74" s="45"/>
      <c r="W74" s="45"/>
      <c r="X74" s="45"/>
      <c r="Y74" s="45"/>
      <c r="Z74" s="45"/>
      <c r="AA74" s="45"/>
      <c r="AB74" s="45"/>
      <c r="AC74" s="45"/>
      <c r="AD74" s="45"/>
      <c r="AE74" s="45"/>
    </row>
    <row r="75" spans="1:31" s="67" customFormat="1">
      <c r="A75" s="32"/>
      <c r="B75" s="65" t="s">
        <v>65</v>
      </c>
      <c r="C75" s="66"/>
      <c r="D75" s="61">
        <f>D73/C73</f>
        <v>1.0548089634601834</v>
      </c>
      <c r="E75" s="61">
        <f t="shared" ref="E75:AE75" si="3">E73/D73</f>
        <v>1.0582227556235753</v>
      </c>
      <c r="F75" s="61">
        <f t="shared" si="3"/>
        <v>1.0273192771677688</v>
      </c>
      <c r="G75" s="61">
        <f t="shared" si="3"/>
        <v>1.0266651050103708</v>
      </c>
      <c r="H75" s="61">
        <f t="shared" si="3"/>
        <v>1.0133910739168666</v>
      </c>
      <c r="I75" s="61">
        <f t="shared" si="3"/>
        <v>1.0202133427936741</v>
      </c>
      <c r="J75" s="61">
        <f t="shared" si="3"/>
        <v>1.0134489692252855</v>
      </c>
      <c r="K75" s="61">
        <f t="shared" si="3"/>
        <v>1.007921820061263</v>
      </c>
      <c r="L75" s="61">
        <f t="shared" si="3"/>
        <v>1.0060484886236634</v>
      </c>
      <c r="M75" s="61">
        <f t="shared" si="3"/>
        <v>1.0030840384029909</v>
      </c>
      <c r="N75" s="61">
        <f t="shared" si="3"/>
        <v>1.0051557946723846</v>
      </c>
      <c r="O75" s="61">
        <f t="shared" si="3"/>
        <v>1.0100396072430733</v>
      </c>
      <c r="P75" s="61">
        <f t="shared" si="3"/>
        <v>1.0023865095041773</v>
      </c>
      <c r="Q75" s="61">
        <f t="shared" si="3"/>
        <v>0.95962020644675405</v>
      </c>
      <c r="R75" s="61">
        <f t="shared" si="3"/>
        <v>0.99072504494816638</v>
      </c>
      <c r="S75" s="61">
        <f t="shared" si="3"/>
        <v>0.97266276389258399</v>
      </c>
      <c r="T75" s="61">
        <f t="shared" si="3"/>
        <v>0.97848833088055531</v>
      </c>
      <c r="U75" s="61">
        <f t="shared" si="3"/>
        <v>0.97764450702023697</v>
      </c>
      <c r="V75" s="61">
        <f t="shared" si="3"/>
        <v>0.97878827682408942</v>
      </c>
      <c r="W75" s="61">
        <f t="shared" si="3"/>
        <v>0.98193171095214937</v>
      </c>
      <c r="X75" s="61">
        <f t="shared" si="3"/>
        <v>0.98199822171839279</v>
      </c>
      <c r="Y75" s="61">
        <f t="shared" si="3"/>
        <v>0.98323015620176135</v>
      </c>
      <c r="Z75" s="61">
        <f t="shared" si="3"/>
        <v>0.98524988661992163</v>
      </c>
      <c r="AA75" s="61">
        <f t="shared" si="3"/>
        <v>0.98947617471036475</v>
      </c>
      <c r="AB75" s="61">
        <f t="shared" si="3"/>
        <v>0.99055302047953309</v>
      </c>
      <c r="AC75" s="61">
        <f t="shared" si="3"/>
        <v>0.98941429281797899</v>
      </c>
      <c r="AD75" s="61">
        <f t="shared" si="3"/>
        <v>0.98742056956361368</v>
      </c>
      <c r="AE75" s="61">
        <f t="shared" si="3"/>
        <v>0.98937019609960897</v>
      </c>
    </row>
    <row r="76" spans="1:31" s="52" customFormat="1" ht="24">
      <c r="A76" s="38"/>
      <c r="B76" s="55" t="s">
        <v>63</v>
      </c>
      <c r="C76" s="56"/>
      <c r="D76" s="58">
        <f>[3]VRG!C29</f>
        <v>1.0548089634601834</v>
      </c>
      <c r="E76" s="58">
        <f>[3]VRG!D29</f>
        <v>1.0582227556235753</v>
      </c>
      <c r="F76" s="58">
        <f>[3]VRG!E29</f>
        <v>1.0273192771677688</v>
      </c>
      <c r="G76" s="58">
        <f>[3]VRG!F29</f>
        <v>1.0266651050103708</v>
      </c>
      <c r="H76" s="58">
        <f>[3]VRG!G29</f>
        <v>1.0133910739168666</v>
      </c>
      <c r="I76" s="58">
        <f>[3]VRG!H29</f>
        <v>1.0202133427936741</v>
      </c>
      <c r="J76" s="58">
        <f>[3]VRG!I29</f>
        <v>1.0134489692252855</v>
      </c>
      <c r="K76" s="58">
        <f>[3]VRG!J29</f>
        <v>1.007921820061263</v>
      </c>
      <c r="L76" s="58">
        <f>[3]VRG!K29</f>
        <v>1.0060484886236634</v>
      </c>
      <c r="M76" s="58">
        <f>[3]VRG!L29</f>
        <v>1.0030840384029909</v>
      </c>
      <c r="N76" s="58">
        <f>[3]VRG!M29</f>
        <v>1.0051557946723846</v>
      </c>
      <c r="O76" s="58">
        <f>[3]VRG!N29</f>
        <v>1.0100396072430733</v>
      </c>
      <c r="P76" s="58">
        <f>[3]VRG!O29</f>
        <v>1.0023865095041773</v>
      </c>
      <c r="Q76" s="58">
        <f>[3]VRG!P29</f>
        <v>0.95962020644675405</v>
      </c>
      <c r="R76" s="58">
        <f>[3]VRG!Q29</f>
        <v>0.99072504494816638</v>
      </c>
      <c r="S76" s="58">
        <f>[3]VRG!R29</f>
        <v>0.97266276389258399</v>
      </c>
      <c r="T76" s="58">
        <f>[3]VRG!S29</f>
        <v>0.97848833088055531</v>
      </c>
      <c r="U76" s="58">
        <f>[3]VRG!T29</f>
        <v>0.97764450702023697</v>
      </c>
      <c r="V76" s="58">
        <f>[3]VRG!U29</f>
        <v>0.97878827682408942</v>
      </c>
      <c r="W76" s="58">
        <f>[3]VRG!V29</f>
        <v>0.98193171095214937</v>
      </c>
      <c r="X76" s="58">
        <f>[3]VRG!W29</f>
        <v>0.98199822171839279</v>
      </c>
      <c r="Y76" s="58">
        <f>[3]VRG!X29</f>
        <v>0.98323015620176135</v>
      </c>
      <c r="Z76" s="58">
        <f>[3]VRG!Y29</f>
        <v>0.98524988661992163</v>
      </c>
      <c r="AA76" s="58">
        <f>[3]VRG!Z29</f>
        <v>0.98947617471036475</v>
      </c>
      <c r="AB76" s="58">
        <f>[3]VRG!AA29</f>
        <v>0.99055302047953309</v>
      </c>
      <c r="AC76" s="58">
        <f>[3]VRG!AB29</f>
        <v>0.98941429281797899</v>
      </c>
      <c r="AD76" s="58">
        <f>[3]VRG!AC29</f>
        <v>0.98742056956361368</v>
      </c>
      <c r="AE76" s="58">
        <f>[3]VRG!AD29</f>
        <v>0.98937019609960897</v>
      </c>
    </row>
    <row r="85" ht="25.9" customHeight="1"/>
    <row r="91" s="25" customFormat="1"/>
  </sheetData>
  <conditionalFormatting sqref="C47">
    <cfRule type="cellIs" dxfId="5" priority="7" operator="notEqual">
      <formula>$C$29</formula>
    </cfRule>
  </conditionalFormatting>
  <conditionalFormatting sqref="C41">
    <cfRule type="expression" dxfId="4" priority="6">
      <formula>$D$41=1</formula>
    </cfRule>
  </conditionalFormatting>
  <conditionalFormatting sqref="C42">
    <cfRule type="expression" dxfId="3" priority="5">
      <formula>$D$42=1</formula>
    </cfRule>
  </conditionalFormatting>
  <conditionalFormatting sqref="C43">
    <cfRule type="expression" dxfId="2" priority="4">
      <formula>$D$43=1</formula>
    </cfRule>
  </conditionalFormatting>
  <conditionalFormatting sqref="C44">
    <cfRule type="expression" dxfId="1" priority="3">
      <formula>$D$44=1</formula>
    </cfRule>
  </conditionalFormatting>
  <conditionalFormatting sqref="C40">
    <cfRule type="expression" dxfId="0" priority="8">
      <formula>$E$40=1</formula>
    </cfRule>
  </conditionalFormatting>
  <dataValidations count="1">
    <dataValidation type="list" allowBlank="1" showInputMessage="1" showErrorMessage="1" sqref="C12:C13">
      <formula1>"RICAVI GARANTITI,RICAVI EFFETTIVI"</formula1>
    </dataValidation>
  </dataValidations>
  <pageMargins left="0.7" right="0.7" top="0.75" bottom="0.75" header="0.3" footer="0.3"/>
  <pageSetup paperSize="9" orientation="portrait"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2"/>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Foglio3"/>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3</vt:i4>
      </vt:variant>
    </vt:vector>
  </HeadingPairs>
  <TitlesOfParts>
    <vt:vector size="3" baseType="lpstr">
      <vt:lpstr>Input_PEF</vt:lpstr>
      <vt:lpstr>Foglio2</vt:lpstr>
      <vt:lpstr>Foglio3</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2014-03-26T15:45:56Z</dcterms:modified>
</cp:coreProperties>
</file>